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idor\projetos\CARGI Es FeGrao\Documentos em Elaboração\Terraplenagem\02 ESTUDOS DEFINITIVOS\Bruckner\Z_MEMORIAS\FINALIZADOS\"/>
    </mc:Choice>
  </mc:AlternateContent>
  <bookViews>
    <workbookView xWindow="0" yWindow="0" windowWidth="28800" windowHeight="11835"/>
  </bookViews>
  <sheets>
    <sheet name="Plan1" sheetId="1" r:id="rId1"/>
    <sheet name="Plan2" sheetId="2" r:id="rId2"/>
  </sheets>
  <definedNames>
    <definedName name="_xlnm._FilterDatabase" localSheetId="0" hidden="1">Plan1!$V$1:$V$54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 l="1"/>
  <c r="O10" i="1"/>
  <c r="P10" i="1"/>
  <c r="Q10" i="1"/>
  <c r="R10" i="1"/>
  <c r="S10" i="1"/>
  <c r="T10" i="1"/>
  <c r="N11" i="1"/>
  <c r="O11" i="1"/>
  <c r="P11" i="1"/>
  <c r="Q11" i="1"/>
  <c r="R11" i="1"/>
  <c r="S11" i="1"/>
  <c r="T11" i="1"/>
  <c r="N12" i="1"/>
  <c r="O12" i="1"/>
  <c r="P12" i="1"/>
  <c r="Q12" i="1"/>
  <c r="R12" i="1"/>
  <c r="S12" i="1"/>
  <c r="T12" i="1"/>
  <c r="N13" i="1"/>
  <c r="O13" i="1"/>
  <c r="P13" i="1"/>
  <c r="Q13" i="1"/>
  <c r="R13" i="1"/>
  <c r="S13" i="1"/>
  <c r="T13" i="1"/>
  <c r="N14" i="1"/>
  <c r="O14" i="1"/>
  <c r="P14" i="1"/>
  <c r="Q14" i="1"/>
  <c r="R14" i="1"/>
  <c r="S14" i="1"/>
  <c r="T14" i="1"/>
  <c r="N15" i="1"/>
  <c r="O15" i="1"/>
  <c r="P15" i="1"/>
  <c r="Q15" i="1"/>
  <c r="R15" i="1"/>
  <c r="S15" i="1"/>
  <c r="T15" i="1"/>
  <c r="N16" i="1"/>
  <c r="O16" i="1"/>
  <c r="P16" i="1"/>
  <c r="Q16" i="1"/>
  <c r="R16" i="1"/>
  <c r="S16" i="1"/>
  <c r="T16" i="1"/>
  <c r="N17" i="1"/>
  <c r="O17" i="1"/>
  <c r="P17" i="1"/>
  <c r="Q17" i="1"/>
  <c r="R17" i="1"/>
  <c r="S17" i="1"/>
  <c r="T17" i="1"/>
  <c r="N18" i="1"/>
  <c r="O18" i="1"/>
  <c r="P18" i="1"/>
  <c r="Q18" i="1"/>
  <c r="R18" i="1"/>
  <c r="S18" i="1"/>
  <c r="T18" i="1"/>
  <c r="N19" i="1"/>
  <c r="O19" i="1"/>
  <c r="P19" i="1"/>
  <c r="Q19" i="1"/>
  <c r="R19" i="1"/>
  <c r="S19" i="1"/>
  <c r="T19" i="1"/>
  <c r="N20" i="1"/>
  <c r="O20" i="1"/>
  <c r="P20" i="1"/>
  <c r="Q20" i="1"/>
  <c r="R20" i="1"/>
  <c r="S20" i="1"/>
  <c r="T20" i="1"/>
  <c r="N21" i="1"/>
  <c r="O21" i="1"/>
  <c r="P21" i="1"/>
  <c r="Q21" i="1"/>
  <c r="R21" i="1"/>
  <c r="S21" i="1"/>
  <c r="T21" i="1"/>
  <c r="N22" i="1"/>
  <c r="O22" i="1"/>
  <c r="P22" i="1"/>
  <c r="Q22" i="1"/>
  <c r="R22" i="1"/>
  <c r="S22" i="1"/>
  <c r="T22" i="1"/>
  <c r="N23" i="1"/>
  <c r="O23" i="1"/>
  <c r="P23" i="1"/>
  <c r="Q23" i="1"/>
  <c r="R23" i="1"/>
  <c r="S23" i="1"/>
  <c r="T23" i="1"/>
  <c r="N24" i="1"/>
  <c r="O24" i="1"/>
  <c r="P24" i="1"/>
  <c r="Q24" i="1"/>
  <c r="R24" i="1"/>
  <c r="S24" i="1"/>
  <c r="T24" i="1"/>
  <c r="N25" i="1"/>
  <c r="O25" i="1"/>
  <c r="P25" i="1"/>
  <c r="Q25" i="1"/>
  <c r="R25" i="1"/>
  <c r="S25" i="1"/>
  <c r="T25" i="1"/>
  <c r="N26" i="1"/>
  <c r="O26" i="1"/>
  <c r="P26" i="1"/>
  <c r="Q26" i="1"/>
  <c r="R26" i="1"/>
  <c r="S26" i="1"/>
  <c r="T26" i="1"/>
  <c r="N27" i="1"/>
  <c r="O27" i="1"/>
  <c r="P27" i="1"/>
  <c r="Q27" i="1"/>
  <c r="R27" i="1"/>
  <c r="S27" i="1"/>
  <c r="T27" i="1"/>
  <c r="N28" i="1"/>
  <c r="O28" i="1"/>
  <c r="P28" i="1"/>
  <c r="Q28" i="1"/>
  <c r="R28" i="1"/>
  <c r="S28" i="1"/>
  <c r="T28" i="1"/>
  <c r="N29" i="1"/>
  <c r="O29" i="1"/>
  <c r="P29" i="1"/>
  <c r="Q29" i="1"/>
  <c r="R29" i="1"/>
  <c r="S29" i="1"/>
  <c r="T29" i="1"/>
  <c r="N30" i="1"/>
  <c r="O30" i="1"/>
  <c r="P30" i="1"/>
  <c r="Q30" i="1"/>
  <c r="R30" i="1"/>
  <c r="S30" i="1"/>
  <c r="T30" i="1"/>
  <c r="N31" i="1"/>
  <c r="O31" i="1"/>
  <c r="P31" i="1"/>
  <c r="Q31" i="1"/>
  <c r="R31" i="1"/>
  <c r="S31" i="1"/>
  <c r="T31" i="1"/>
  <c r="N32" i="1"/>
  <c r="O32" i="1"/>
  <c r="P32" i="1"/>
  <c r="Q32" i="1"/>
  <c r="R32" i="1"/>
  <c r="S32" i="1"/>
  <c r="T32" i="1"/>
  <c r="N33" i="1"/>
  <c r="O33" i="1"/>
  <c r="P33" i="1"/>
  <c r="Q33" i="1"/>
  <c r="R33" i="1"/>
  <c r="S33" i="1"/>
  <c r="T33" i="1"/>
  <c r="N34" i="1"/>
  <c r="O34" i="1"/>
  <c r="P34" i="1"/>
  <c r="Q34" i="1"/>
  <c r="R34" i="1"/>
  <c r="S34" i="1"/>
  <c r="T34" i="1"/>
  <c r="N35" i="1"/>
  <c r="O35" i="1"/>
  <c r="P35" i="1"/>
  <c r="Q35" i="1"/>
  <c r="R35" i="1"/>
  <c r="S35" i="1"/>
  <c r="T35" i="1"/>
  <c r="N36" i="1"/>
  <c r="O36" i="1"/>
  <c r="P36" i="1"/>
  <c r="Q36" i="1"/>
  <c r="R36" i="1"/>
  <c r="S36" i="1"/>
  <c r="T36" i="1"/>
  <c r="N37" i="1"/>
  <c r="O37" i="1"/>
  <c r="P37" i="1"/>
  <c r="Q37" i="1"/>
  <c r="R37" i="1"/>
  <c r="S37" i="1"/>
  <c r="T37" i="1"/>
  <c r="N38" i="1"/>
  <c r="O38" i="1"/>
  <c r="P38" i="1"/>
  <c r="Q38" i="1"/>
  <c r="R38" i="1"/>
  <c r="S38" i="1"/>
  <c r="T38" i="1"/>
  <c r="N39" i="1"/>
  <c r="O39" i="1"/>
  <c r="P39" i="1"/>
  <c r="Q39" i="1"/>
  <c r="R39" i="1"/>
  <c r="S39" i="1"/>
  <c r="T39" i="1"/>
  <c r="N40" i="1"/>
  <c r="O40" i="1"/>
  <c r="P40" i="1"/>
  <c r="Q40" i="1"/>
  <c r="R40" i="1"/>
  <c r="S40" i="1"/>
  <c r="T40" i="1"/>
  <c r="N41" i="1"/>
  <c r="O41" i="1"/>
  <c r="P41" i="1"/>
  <c r="Q41" i="1"/>
  <c r="R41" i="1"/>
  <c r="S41" i="1"/>
  <c r="T41" i="1"/>
  <c r="N42" i="1"/>
  <c r="O42" i="1"/>
  <c r="P42" i="1"/>
  <c r="Q42" i="1"/>
  <c r="R42" i="1"/>
  <c r="S42" i="1"/>
  <c r="T42" i="1"/>
  <c r="N43" i="1"/>
  <c r="O43" i="1"/>
  <c r="P43" i="1"/>
  <c r="Q43" i="1"/>
  <c r="R43" i="1"/>
  <c r="S43" i="1"/>
  <c r="T43" i="1"/>
  <c r="N44" i="1"/>
  <c r="O44" i="1"/>
  <c r="P44" i="1"/>
  <c r="Q44" i="1"/>
  <c r="R44" i="1"/>
  <c r="S44" i="1"/>
  <c r="T44" i="1"/>
  <c r="N45" i="1"/>
  <c r="O45" i="1"/>
  <c r="P45" i="1"/>
  <c r="Q45" i="1"/>
  <c r="R45" i="1"/>
  <c r="S45" i="1"/>
  <c r="T45" i="1"/>
  <c r="N46" i="1"/>
  <c r="O46" i="1"/>
  <c r="P46" i="1"/>
  <c r="Q46" i="1"/>
  <c r="R46" i="1"/>
  <c r="S46" i="1"/>
  <c r="T46" i="1"/>
  <c r="N47" i="1"/>
  <c r="O47" i="1"/>
  <c r="P47" i="1"/>
  <c r="Q47" i="1"/>
  <c r="R47" i="1"/>
  <c r="S47" i="1"/>
  <c r="T47" i="1"/>
  <c r="N48" i="1"/>
  <c r="O48" i="1"/>
  <c r="P48" i="1"/>
  <c r="Q48" i="1"/>
  <c r="R48" i="1"/>
  <c r="S48" i="1"/>
  <c r="T48" i="1"/>
  <c r="N49" i="1"/>
  <c r="O49" i="1"/>
  <c r="P49" i="1"/>
  <c r="Q49" i="1"/>
  <c r="R49" i="1"/>
  <c r="S49" i="1"/>
  <c r="T49" i="1"/>
  <c r="N50" i="1"/>
  <c r="O50" i="1"/>
  <c r="P50" i="1"/>
  <c r="Q50" i="1"/>
  <c r="R50" i="1"/>
  <c r="S50" i="1"/>
  <c r="T50" i="1"/>
  <c r="N51" i="1"/>
  <c r="O51" i="1"/>
  <c r="P51" i="1"/>
  <c r="Q51" i="1"/>
  <c r="R51" i="1"/>
  <c r="S51" i="1"/>
  <c r="T51" i="1"/>
  <c r="N52" i="1"/>
  <c r="O52" i="1"/>
  <c r="P52" i="1"/>
  <c r="Q52" i="1"/>
  <c r="R52" i="1"/>
  <c r="S52" i="1"/>
  <c r="T52" i="1"/>
  <c r="N53" i="1"/>
  <c r="O53" i="1"/>
  <c r="P53" i="1"/>
  <c r="Q53" i="1"/>
  <c r="R53" i="1"/>
  <c r="S53" i="1"/>
  <c r="T53" i="1"/>
  <c r="N54" i="1"/>
  <c r="O54" i="1"/>
  <c r="P54" i="1"/>
  <c r="Q54" i="1"/>
  <c r="R54" i="1"/>
  <c r="S54" i="1"/>
  <c r="T54" i="1"/>
  <c r="N6" i="1"/>
  <c r="O6" i="1"/>
  <c r="P6" i="1"/>
  <c r="Q6" i="1"/>
  <c r="R6" i="1"/>
  <c r="S6" i="1"/>
  <c r="T6" i="1"/>
  <c r="N7" i="1"/>
  <c r="O7" i="1"/>
  <c r="P7" i="1"/>
  <c r="Q7" i="1"/>
  <c r="R7" i="1"/>
  <c r="S7" i="1"/>
  <c r="T7" i="1"/>
  <c r="N9" i="1"/>
  <c r="O9" i="1"/>
  <c r="P9" i="1"/>
  <c r="Q9" i="1"/>
  <c r="R9" i="1"/>
  <c r="S9" i="1"/>
  <c r="T9" i="1"/>
  <c r="T5" i="1"/>
  <c r="S5" i="1"/>
  <c r="R5" i="1"/>
  <c r="Q5" i="1"/>
  <c r="P5" i="1"/>
  <c r="O5" i="1"/>
  <c r="N5" i="1"/>
  <c r="A6" i="1"/>
  <c r="B6" i="1"/>
  <c r="C6" i="1"/>
  <c r="D6" i="1"/>
  <c r="E6" i="1"/>
  <c r="F6" i="1"/>
  <c r="G6" i="1"/>
  <c r="A7" i="1"/>
  <c r="B7" i="1"/>
  <c r="C7" i="1"/>
  <c r="D7" i="1"/>
  <c r="E7" i="1"/>
  <c r="F7" i="1"/>
  <c r="G7" i="1"/>
  <c r="A8" i="1"/>
  <c r="B8" i="1"/>
  <c r="C8" i="1"/>
  <c r="D8" i="1"/>
  <c r="E8" i="1"/>
  <c r="F8" i="1"/>
  <c r="G8" i="1"/>
  <c r="A9" i="1"/>
  <c r="B9" i="1"/>
  <c r="C9" i="1"/>
  <c r="D9" i="1"/>
  <c r="E9" i="1"/>
  <c r="F9" i="1"/>
  <c r="G9" i="1"/>
  <c r="A10" i="1"/>
  <c r="B10" i="1"/>
  <c r="C10" i="1"/>
  <c r="D10" i="1"/>
  <c r="E10" i="1"/>
  <c r="F10" i="1"/>
  <c r="G10" i="1"/>
  <c r="A11" i="1"/>
  <c r="B11" i="1"/>
  <c r="C11" i="1"/>
  <c r="D11" i="1"/>
  <c r="E11" i="1"/>
  <c r="F11" i="1"/>
  <c r="G11" i="1"/>
  <c r="A12" i="1"/>
  <c r="B12" i="1"/>
  <c r="C12" i="1"/>
  <c r="D12" i="1"/>
  <c r="E12" i="1"/>
  <c r="F12" i="1"/>
  <c r="G12" i="1"/>
  <c r="A13" i="1"/>
  <c r="B13" i="1"/>
  <c r="C13" i="1"/>
  <c r="D13" i="1"/>
  <c r="E13" i="1"/>
  <c r="F13" i="1"/>
  <c r="G13" i="1"/>
  <c r="A14" i="1"/>
  <c r="B14" i="1"/>
  <c r="C14" i="1"/>
  <c r="D14" i="1"/>
  <c r="E14" i="1"/>
  <c r="F14" i="1"/>
  <c r="G14" i="1"/>
  <c r="A15" i="1"/>
  <c r="B15" i="1"/>
  <c r="C15" i="1"/>
  <c r="D15" i="1"/>
  <c r="E15" i="1"/>
  <c r="F15" i="1"/>
  <c r="G15" i="1"/>
  <c r="A16" i="1"/>
  <c r="B16" i="1"/>
  <c r="C16" i="1"/>
  <c r="D16" i="1"/>
  <c r="E16" i="1"/>
  <c r="F16" i="1"/>
  <c r="G16" i="1"/>
  <c r="A17" i="1"/>
  <c r="B17" i="1"/>
  <c r="C17" i="1"/>
  <c r="D17" i="1"/>
  <c r="E17" i="1"/>
  <c r="F17" i="1"/>
  <c r="G17" i="1"/>
  <c r="A18" i="1"/>
  <c r="B18" i="1"/>
  <c r="C18" i="1"/>
  <c r="D18" i="1"/>
  <c r="E18" i="1"/>
  <c r="F18" i="1"/>
  <c r="G18" i="1"/>
  <c r="A19" i="1"/>
  <c r="B19" i="1"/>
  <c r="C19" i="1"/>
  <c r="D19" i="1"/>
  <c r="E19" i="1"/>
  <c r="F19" i="1"/>
  <c r="G19" i="1"/>
  <c r="A20" i="1"/>
  <c r="B20" i="1"/>
  <c r="C20" i="1"/>
  <c r="D20" i="1"/>
  <c r="E20" i="1"/>
  <c r="F20" i="1"/>
  <c r="G20" i="1"/>
  <c r="A21" i="1"/>
  <c r="B21" i="1"/>
  <c r="C21" i="1"/>
  <c r="D21" i="1"/>
  <c r="E21" i="1"/>
  <c r="F21" i="1"/>
  <c r="G21" i="1"/>
  <c r="A22" i="1"/>
  <c r="B22" i="1"/>
  <c r="C22" i="1"/>
  <c r="D22" i="1"/>
  <c r="E22" i="1"/>
  <c r="F22" i="1"/>
  <c r="G22" i="1"/>
  <c r="A23" i="1"/>
  <c r="B23" i="1"/>
  <c r="C23" i="1"/>
  <c r="D23" i="1"/>
  <c r="E23" i="1"/>
  <c r="F23" i="1"/>
  <c r="G23" i="1"/>
  <c r="A24" i="1"/>
  <c r="B24" i="1"/>
  <c r="C24" i="1"/>
  <c r="D24" i="1"/>
  <c r="E24" i="1"/>
  <c r="F24" i="1"/>
  <c r="G24" i="1"/>
  <c r="A25" i="1"/>
  <c r="B25" i="1"/>
  <c r="C25" i="1"/>
  <c r="D25" i="1"/>
  <c r="E25" i="1"/>
  <c r="F25" i="1"/>
  <c r="G25" i="1"/>
  <c r="A26" i="1"/>
  <c r="B26" i="1"/>
  <c r="C26" i="1"/>
  <c r="D26" i="1"/>
  <c r="E26" i="1"/>
  <c r="F26" i="1"/>
  <c r="G26" i="1"/>
  <c r="A27" i="1"/>
  <c r="B27" i="1"/>
  <c r="C27" i="1"/>
  <c r="D27" i="1"/>
  <c r="E27" i="1"/>
  <c r="F27" i="1"/>
  <c r="G27" i="1"/>
  <c r="A28" i="1"/>
  <c r="B28" i="1"/>
  <c r="C28" i="1"/>
  <c r="D28" i="1"/>
  <c r="E28" i="1"/>
  <c r="F28" i="1"/>
  <c r="G28" i="1"/>
  <c r="A29" i="1"/>
  <c r="B29" i="1"/>
  <c r="C29" i="1"/>
  <c r="D29" i="1"/>
  <c r="E29" i="1"/>
  <c r="F29" i="1"/>
  <c r="G29" i="1"/>
  <c r="A30" i="1"/>
  <c r="B30" i="1"/>
  <c r="C30" i="1"/>
  <c r="D30" i="1"/>
  <c r="E30" i="1"/>
  <c r="F30" i="1"/>
  <c r="G30" i="1"/>
  <c r="A31" i="1"/>
  <c r="B31" i="1"/>
  <c r="C31" i="1"/>
  <c r="D31" i="1"/>
  <c r="E31" i="1"/>
  <c r="F31" i="1"/>
  <c r="G31" i="1"/>
  <c r="A32" i="1"/>
  <c r="B32" i="1"/>
  <c r="C32" i="1"/>
  <c r="D32" i="1"/>
  <c r="E32" i="1"/>
  <c r="F32" i="1"/>
  <c r="G32" i="1"/>
  <c r="A33" i="1"/>
  <c r="B33" i="1"/>
  <c r="C33" i="1"/>
  <c r="D33" i="1"/>
  <c r="E33" i="1"/>
  <c r="F33" i="1"/>
  <c r="G33" i="1"/>
  <c r="A34" i="1"/>
  <c r="B34" i="1"/>
  <c r="C34" i="1"/>
  <c r="D34" i="1"/>
  <c r="E34" i="1"/>
  <c r="F34" i="1"/>
  <c r="G34" i="1"/>
  <c r="A35" i="1"/>
  <c r="B35" i="1"/>
  <c r="C35" i="1"/>
  <c r="D35" i="1"/>
  <c r="E35" i="1"/>
  <c r="F35" i="1"/>
  <c r="G35" i="1"/>
  <c r="A36" i="1"/>
  <c r="B36" i="1"/>
  <c r="C36" i="1"/>
  <c r="D36" i="1"/>
  <c r="E36" i="1"/>
  <c r="F36" i="1"/>
  <c r="G36" i="1"/>
  <c r="A37" i="1"/>
  <c r="B37" i="1"/>
  <c r="C37" i="1"/>
  <c r="D37" i="1"/>
  <c r="E37" i="1"/>
  <c r="F37" i="1"/>
  <c r="G37" i="1"/>
  <c r="A38" i="1"/>
  <c r="B38" i="1"/>
  <c r="C38" i="1"/>
  <c r="D38" i="1"/>
  <c r="E38" i="1"/>
  <c r="F38" i="1"/>
  <c r="G38" i="1"/>
  <c r="A39" i="1"/>
  <c r="B39" i="1"/>
  <c r="C39" i="1"/>
  <c r="D39" i="1"/>
  <c r="E39" i="1"/>
  <c r="F39" i="1"/>
  <c r="G39" i="1"/>
  <c r="A40" i="1"/>
  <c r="B40" i="1"/>
  <c r="C40" i="1"/>
  <c r="D40" i="1"/>
  <c r="E40" i="1"/>
  <c r="F40" i="1"/>
  <c r="G40" i="1"/>
  <c r="A41" i="1"/>
  <c r="B41" i="1"/>
  <c r="C41" i="1"/>
  <c r="D41" i="1"/>
  <c r="E41" i="1"/>
  <c r="F41" i="1"/>
  <c r="G41" i="1"/>
  <c r="A42" i="1"/>
  <c r="B42" i="1"/>
  <c r="C42" i="1"/>
  <c r="D42" i="1"/>
  <c r="E42" i="1"/>
  <c r="F42" i="1"/>
  <c r="G42" i="1"/>
  <c r="A43" i="1"/>
  <c r="B43" i="1"/>
  <c r="C43" i="1"/>
  <c r="D43" i="1"/>
  <c r="E43" i="1"/>
  <c r="F43" i="1"/>
  <c r="G43" i="1"/>
  <c r="A44" i="1"/>
  <c r="B44" i="1"/>
  <c r="C44" i="1"/>
  <c r="D44" i="1"/>
  <c r="E44" i="1"/>
  <c r="F44" i="1"/>
  <c r="G44" i="1"/>
  <c r="A45" i="1"/>
  <c r="B45" i="1"/>
  <c r="C45" i="1"/>
  <c r="D45" i="1"/>
  <c r="E45" i="1"/>
  <c r="F45" i="1"/>
  <c r="G45" i="1"/>
  <c r="A46" i="1"/>
  <c r="B46" i="1"/>
  <c r="C46" i="1"/>
  <c r="D46" i="1"/>
  <c r="E46" i="1"/>
  <c r="F46" i="1"/>
  <c r="G46" i="1"/>
  <c r="A47" i="1"/>
  <c r="B47" i="1"/>
  <c r="C47" i="1"/>
  <c r="D47" i="1"/>
  <c r="E47" i="1"/>
  <c r="F47" i="1"/>
  <c r="G47" i="1"/>
  <c r="A48" i="1"/>
  <c r="B48" i="1"/>
  <c r="C48" i="1"/>
  <c r="D48" i="1"/>
  <c r="E48" i="1"/>
  <c r="F48" i="1"/>
  <c r="G48" i="1"/>
  <c r="A49" i="1"/>
  <c r="B49" i="1"/>
  <c r="C49" i="1"/>
  <c r="D49" i="1"/>
  <c r="E49" i="1"/>
  <c r="F49" i="1"/>
  <c r="G49" i="1"/>
  <c r="A50" i="1"/>
  <c r="B50" i="1"/>
  <c r="C50" i="1"/>
  <c r="D50" i="1"/>
  <c r="E50" i="1"/>
  <c r="F50" i="1"/>
  <c r="G50" i="1"/>
  <c r="A51" i="1"/>
  <c r="B51" i="1"/>
  <c r="C51" i="1"/>
  <c r="D51" i="1"/>
  <c r="E51" i="1"/>
  <c r="F51" i="1"/>
  <c r="G51" i="1"/>
  <c r="A52" i="1"/>
  <c r="B52" i="1"/>
  <c r="C52" i="1"/>
  <c r="D52" i="1"/>
  <c r="E52" i="1"/>
  <c r="F52" i="1"/>
  <c r="G52" i="1"/>
  <c r="A53" i="1"/>
  <c r="B53" i="1"/>
  <c r="C53" i="1"/>
  <c r="D53" i="1"/>
  <c r="E53" i="1"/>
  <c r="F53" i="1"/>
  <c r="G53" i="1"/>
  <c r="A54" i="1"/>
  <c r="B54" i="1"/>
  <c r="C54" i="1"/>
  <c r="D54" i="1"/>
  <c r="E54" i="1"/>
  <c r="F54" i="1"/>
  <c r="G54" i="1"/>
  <c r="G5" i="1"/>
  <c r="F5" i="1"/>
  <c r="E5" i="1"/>
  <c r="D5" i="1"/>
  <c r="C5" i="1"/>
  <c r="B5" i="1"/>
  <c r="A5" i="1"/>
  <c r="I38" i="1"/>
  <c r="I37" i="1"/>
</calcChain>
</file>

<file path=xl/sharedStrings.xml><?xml version="1.0" encoding="utf-8"?>
<sst xmlns="http://schemas.openxmlformats.org/spreadsheetml/2006/main" count="359" uniqueCount="71">
  <si>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</si>
  <si>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</si>
  <si>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</si>
  <si>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</si>
  <si>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</si>
  <si>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</si>
  <si>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</si>
  <si>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</si>
  <si>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</si>
  <si>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</si>
  <si>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</si>
  <si>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</si>
  <si>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</si>
  <si>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</si>
  <si>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</si>
  <si>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</si>
  <si>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</si>
  <si>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MT-220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</si>
  <si>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</si>
  <si>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</si>
  <si>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</si>
  <si>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</si>
  <si>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</si>
  <si>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</si>
  <si>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</si>
  <si>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</si>
  <si>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</si>
  <si>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</si>
  <si>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</si>
  <si>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</si>
  <si>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</si>
  <si>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</si>
  <si>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</si>
  <si>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C-10</t>
  </si>
  <si>
    <t>A-11</t>
  </si>
  <si>
    <t>C-11</t>
  </si>
  <si>
    <t>A-12</t>
  </si>
  <si>
    <t>C-12</t>
  </si>
  <si>
    <t>C-13</t>
  </si>
  <si>
    <t>A-13</t>
  </si>
  <si>
    <t>A-15</t>
  </si>
  <si>
    <t>A-14</t>
  </si>
  <si>
    <t>C-14</t>
  </si>
  <si>
    <t>C-15</t>
  </si>
  <si>
    <t>A-19</t>
  </si>
  <si>
    <t>A-20</t>
  </si>
  <si>
    <t>A-16</t>
  </si>
  <si>
    <t>C-16</t>
  </si>
  <si>
    <t>C-17</t>
  </si>
  <si>
    <t>A-17</t>
  </si>
  <si>
    <t>A-18</t>
  </si>
  <si>
    <t>C-18</t>
  </si>
  <si>
    <t>C-19</t>
  </si>
  <si>
    <t>C-20</t>
  </si>
  <si>
    <t>A-21</t>
  </si>
  <si>
    <t>C-21</t>
  </si>
  <si>
    <t>A-23</t>
  </si>
  <si>
    <t>A-22</t>
  </si>
  <si>
    <t>C-22</t>
  </si>
  <si>
    <t>C-23</t>
  </si>
  <si>
    <t>C-24</t>
  </si>
  <si>
    <t>A-24</t>
  </si>
  <si>
    <t>Corte entre as estacas</t>
  </si>
  <si>
    <t>Comp. Lateral</t>
  </si>
  <si>
    <t>TRECHO 1 DE TERRAPLENAGEM</t>
  </si>
  <si>
    <t>km 0+000,000 AO km 80+234,500</t>
  </si>
  <si>
    <t>Aterro Rodoviário</t>
  </si>
  <si>
    <t>LOCAL</t>
  </si>
  <si>
    <t>EP - Alargamento de corte</t>
  </si>
  <si>
    <t>BF - Alargamento de aterro</t>
  </si>
  <si>
    <t>Comp. Longitudinal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</si>
</sst>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1" fontId="2" fillId="0" borderId="7" xfId="0" applyNumberFormat="1" applyFont="1" applyFill="1" applyBorder="1" applyAlignment="1">
      <alignment horizontal="left" vertical="center"/>
    </xf>
    <xf numFmtId="2" fontId="1" fillId="0" borderId="9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right" vertical="center" indent="1"/>
    </xf>
    <xf numFmtId="0" fontId="0" fillId="0" borderId="13" xfId="0" applyBorder="1"/>
    <xf numFmtId="0" fontId="0" fillId="0" borderId="8" xfId="0" applyBorder="1"/>
    <xf numFmtId="0" fontId="0" fillId="0" borderId="14" xfId="0" applyBorder="1"/>
    <xf numFmtId="0" fontId="3" fillId="0" borderId="11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1">
    <cellStyle name="Normal" xfId="0" builtinId="0"/>
  </cellStyles>
  <dxfs count="14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W54"/>
  <sheetViews>
    <sheetView showGridLines="0" tabSelected="1" zoomScaleNormal="100" workbookViewId="0">
      <selection activeCell="Z71" sqref="Z71"/>
    </sheetView>
  </sheetViews>
  <sheetFormatPr defaultRowHeight="15" x14ac:dyDescent="0.25"/>
  <cols>
    <col min="1" max="1" width="3.85546875" bestFit="1" customWidth="1"/>
    <col min="2" max="2" width="2" bestFit="1" customWidth="1"/>
    <col min="3" max="3" width="6.42578125" bestFit="1" customWidth="1"/>
    <col min="4" max="4" width="2" bestFit="1" customWidth="1"/>
    <col min="5" max="5" width="3" bestFit="1" customWidth="1"/>
    <col min="6" max="6" width="2" bestFit="1" customWidth="1"/>
    <col min="7" max="7" width="6.42578125" bestFit="1" customWidth="1"/>
    <col min="8" max="8" width="5.28515625" bestFit="1" customWidth="1"/>
    <col min="9" max="9" width="10.140625" bestFit="1" customWidth="1"/>
    <col min="10" max="11" width="6.140625" bestFit="1" customWidth="1"/>
    <col min="12" max="12" width="4.7109375" bestFit="1" customWidth="1"/>
    <col min="13" max="13" width="6" bestFit="1" customWidth="1"/>
    <col min="14" max="14" width="3" bestFit="1" customWidth="1"/>
    <col min="15" max="15" width="2" bestFit="1" customWidth="1"/>
    <col min="16" max="16" width="6.42578125" bestFit="1" customWidth="1"/>
    <col min="17" max="17" width="2" bestFit="1" customWidth="1"/>
    <col min="18" max="18" width="3" bestFit="1" customWidth="1"/>
    <col min="19" max="19" width="2" bestFit="1" customWidth="1"/>
    <col min="20" max="20" width="6.42578125" bestFit="1" customWidth="1"/>
    <col min="21" max="21" width="6.85546875" bestFit="1" customWidth="1"/>
    <col min="22" max="22" width="21.85546875" bestFit="1" customWidth="1"/>
    <col min="23" max="23" width="3" bestFit="1" customWidth="1"/>
  </cols>
  <sheetData>
    <row r="1" spans="1:23" ht="23.25" customHeight="1" x14ac:dyDescent="0.25">
      <c r="A1" s="22" t="s">
        <v>64</v>
      </c>
      <c r="B1" s="22"/>
      <c r="C1" s="22"/>
      <c r="D1" s="22"/>
      <c r="E1" s="22"/>
      <c r="F1" s="22"/>
      <c r="G1" s="22"/>
      <c r="H1" s="22"/>
      <c r="I1" s="22"/>
      <c r="J1" s="22" t="s">
        <v>65</v>
      </c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3" hidden="1" x14ac:dyDescent="0.25">
      <c r="A2" s="33" t="s">
        <v>62</v>
      </c>
      <c r="B2" s="28"/>
      <c r="C2" s="28"/>
      <c r="D2" s="28"/>
      <c r="E2" s="28"/>
      <c r="F2" s="28"/>
      <c r="G2" s="29"/>
      <c r="H2" s="21" t="s">
        <v>0</v>
      </c>
      <c r="I2" s="26" t="s">
        <v>1</v>
      </c>
      <c r="J2" s="26"/>
      <c r="K2" s="26"/>
      <c r="L2" s="21" t="s">
        <v>14</v>
      </c>
      <c r="M2" s="21" t="s">
        <v>2</v>
      </c>
      <c r="N2" s="27" t="s">
        <v>3</v>
      </c>
      <c r="O2" s="28"/>
      <c r="P2" s="28"/>
      <c r="Q2" s="28"/>
      <c r="R2" s="28"/>
      <c r="S2" s="28"/>
      <c r="T2" s="29"/>
      <c r="U2" s="25" t="s">
        <v>67</v>
      </c>
      <c r="V2" s="23" t="s">
        <v>4</v>
      </c>
    </row>
    <row r="3" spans="1:23" hidden="1" x14ac:dyDescent="0.25">
      <c r="A3" s="34"/>
      <c r="B3" s="31"/>
      <c r="C3" s="31"/>
      <c r="D3" s="31"/>
      <c r="E3" s="31"/>
      <c r="F3" s="31"/>
      <c r="G3" s="32"/>
      <c r="H3" s="16" t="s">
        <v>5</v>
      </c>
      <c r="I3" s="17" t="s">
        <v>6</v>
      </c>
      <c r="J3" s="16" t="s">
        <v>7</v>
      </c>
      <c r="K3" s="16" t="s">
        <v>8</v>
      </c>
      <c r="L3" s="16" t="s">
        <v>9</v>
      </c>
      <c r="M3" s="16" t="s">
        <v>5</v>
      </c>
      <c r="N3" s="30"/>
      <c r="O3" s="31"/>
      <c r="P3" s="31"/>
      <c r="Q3" s="31"/>
      <c r="R3" s="31"/>
      <c r="S3" s="31"/>
      <c r="T3" s="32"/>
      <c r="U3" s="26"/>
      <c r="V3" s="24"/>
    </row>
    <row r="4" spans="1:23" ht="15.75" hidden="1" x14ac:dyDescent="0.25">
      <c r="A4" s="14"/>
      <c r="B4" s="9"/>
      <c r="C4" s="15"/>
      <c r="D4" s="11"/>
      <c r="E4" s="12"/>
      <c r="F4" s="9"/>
      <c r="G4" s="15"/>
      <c r="H4" s="3"/>
      <c r="I4" s="4">
        <v>1103</v>
      </c>
      <c r="J4" s="5"/>
      <c r="K4" s="5"/>
      <c r="L4" s="6">
        <v>0.05</v>
      </c>
      <c r="M4" s="7"/>
      <c r="N4" s="8"/>
      <c r="O4" s="9"/>
      <c r="P4" s="10"/>
      <c r="Q4" s="11"/>
      <c r="R4" s="12"/>
      <c r="S4" s="9"/>
      <c r="T4" s="10"/>
      <c r="U4" s="1"/>
      <c r="V4" s="13" t="s">
        <v>63</v>
      </c>
    </row>
    <row r="5" spans="1:23" hidden="1" x14ac:dyDescent="0.25">
      <c r="A5" s="8">
        <f>VLOOKUP($H5,Plan2!$A$4:$H$28,2,FALSE)</f>
        <v>0</v>
      </c>
      <c r="B5" s="9" t="str">
        <f>VLOOKUP($H5,Plan2!$A$4:$H$28,3,FALSE)</f>
        <v>+</v>
      </c>
      <c r="C5" s="15">
        <f>VLOOKUP($H5,Plan2!$A$4:$H$28,4,FALSE)</f>
        <v>640</v>
      </c>
      <c r="D5" s="11" t="str">
        <f>VLOOKUP($H5,Plan2!$A$4:$H$28,5,FALSE)</f>
        <v>A</v>
      </c>
      <c r="E5" s="12">
        <f>VLOOKUP($H5,Plan2!$A$4:$H$28,6,FALSE)</f>
        <v>4</v>
      </c>
      <c r="F5" s="9" t="str">
        <f>VLOOKUP($H5,Plan2!$A$4:$H$28,7,FALSE)</f>
        <v>+</v>
      </c>
      <c r="G5" s="15">
        <f>VLOOKUP($H5,Plan2!$A$4:$H$28,8,FALSE)</f>
        <v>640</v>
      </c>
      <c r="H5" s="3" t="s">
        <v>12</v>
      </c>
      <c r="I5" s="4">
        <v>50417</v>
      </c>
      <c r="J5" s="5"/>
      <c r="K5" s="5"/>
      <c r="L5" s="6">
        <v>1.3</v>
      </c>
      <c r="M5" s="7" t="s">
        <v>13</v>
      </c>
      <c r="N5" s="8">
        <f>VLOOKUP($M5,Plan2!$L$4:$S$27,2,FALSE)</f>
        <v>0</v>
      </c>
      <c r="O5" s="9" t="str">
        <f>VLOOKUP($M5,Plan2!$L$4:$S$27,3,FALSE)</f>
        <v>+</v>
      </c>
      <c r="P5" s="10">
        <f>VLOOKUP($M5,Plan2!$L$4:$S$27,4,FALSE)</f>
        <v>0</v>
      </c>
      <c r="Q5" s="11" t="str">
        <f>VLOOKUP($M5,Plan2!$L$4:$S$27,5,FALSE)</f>
        <v>A</v>
      </c>
      <c r="R5" s="12">
        <f>VLOOKUP($M5,Plan2!$L$4:$S$27,6,FALSE)</f>
        <v>0</v>
      </c>
      <c r="S5" s="9" t="str">
        <f>VLOOKUP($M5,Plan2!$L$4:$S$27,7,FALSE)</f>
        <v>+</v>
      </c>
      <c r="T5" s="10">
        <f>VLOOKUP($M5,Plan2!$L$4:$S$27,8,FALSE)</f>
        <v>660</v>
      </c>
      <c r="U5" s="1"/>
      <c r="V5" s="13" t="s">
        <v>70</v>
      </c>
      <c r="W5">
        <v>1</v>
      </c>
    </row>
    <row r="6" spans="1:23" hidden="1" x14ac:dyDescent="0.25">
      <c r="A6" s="8">
        <f>VLOOKUP($H6,Plan2!$A$4:$H$28,2,FALSE)</f>
        <v>0</v>
      </c>
      <c r="B6" s="9" t="str">
        <f>VLOOKUP($H6,Plan2!$A$4:$H$28,3,FALSE)</f>
        <v>+</v>
      </c>
      <c r="C6" s="15">
        <f>VLOOKUP($H6,Plan2!$A$4:$H$28,4,FALSE)</f>
        <v>640</v>
      </c>
      <c r="D6" s="11" t="str">
        <f>VLOOKUP($H6,Plan2!$A$4:$H$28,5,FALSE)</f>
        <v>A</v>
      </c>
      <c r="E6" s="12">
        <f>VLOOKUP($H6,Plan2!$A$4:$H$28,6,FALSE)</f>
        <v>4</v>
      </c>
      <c r="F6" s="9" t="str">
        <f>VLOOKUP($H6,Plan2!$A$4:$H$28,7,FALSE)</f>
        <v>+</v>
      </c>
      <c r="G6" s="15">
        <f>VLOOKUP($H6,Plan2!$A$4:$H$28,8,FALSE)</f>
        <v>640</v>
      </c>
      <c r="H6" s="3" t="s">
        <v>12</v>
      </c>
      <c r="I6" s="4">
        <v>19059</v>
      </c>
      <c r="J6" s="5"/>
      <c r="K6" s="5"/>
      <c r="L6" s="6">
        <v>1.1000000000000001</v>
      </c>
      <c r="M6" s="7" t="s">
        <v>15</v>
      </c>
      <c r="N6" s="8">
        <f>VLOOKUP($M6,Plan2!$L$4:$S$27,2,FALSE)</f>
        <v>4</v>
      </c>
      <c r="O6" s="9" t="str">
        <f>VLOOKUP($M6,Plan2!$L$4:$S$27,3,FALSE)</f>
        <v>+</v>
      </c>
      <c r="P6" s="10">
        <f>VLOOKUP($M6,Plan2!$L$4:$S$27,4,FALSE)</f>
        <v>600</v>
      </c>
      <c r="Q6" s="11" t="str">
        <f>VLOOKUP($M6,Plan2!$L$4:$S$27,5,FALSE)</f>
        <v>A</v>
      </c>
      <c r="R6" s="12">
        <f>VLOOKUP($M6,Plan2!$L$4:$S$27,6,FALSE)</f>
        <v>5</v>
      </c>
      <c r="S6" s="9" t="str">
        <f>VLOOKUP($M6,Plan2!$L$4:$S$27,7,FALSE)</f>
        <v>+</v>
      </c>
      <c r="T6" s="10">
        <f>VLOOKUP($M6,Plan2!$L$4:$S$27,8,FALSE)</f>
        <v>115</v>
      </c>
      <c r="U6" s="1"/>
      <c r="V6" s="13" t="s">
        <v>70</v>
      </c>
      <c r="W6">
        <v>3</v>
      </c>
    </row>
    <row r="7" spans="1:23" hidden="1" x14ac:dyDescent="0.25">
      <c r="A7" s="8">
        <f>VLOOKUP($H7,Plan2!$A$4:$H$28,2,FALSE)</f>
        <v>5</v>
      </c>
      <c r="B7" s="9" t="str">
        <f>VLOOKUP($H7,Plan2!$A$4:$H$28,3,FALSE)</f>
        <v>+</v>
      </c>
      <c r="C7" s="15">
        <f>VLOOKUP($H7,Plan2!$A$4:$H$28,4,FALSE)</f>
        <v>80</v>
      </c>
      <c r="D7" s="11" t="str">
        <f>VLOOKUP($H7,Plan2!$A$4:$H$28,5,FALSE)</f>
        <v>A</v>
      </c>
      <c r="E7" s="12">
        <f>VLOOKUP($H7,Plan2!$A$4:$H$28,6,FALSE)</f>
        <v>7</v>
      </c>
      <c r="F7" s="9" t="str">
        <f>VLOOKUP($H7,Plan2!$A$4:$H$28,7,FALSE)</f>
        <v>+</v>
      </c>
      <c r="G7" s="15">
        <f>VLOOKUP($H7,Plan2!$A$4:$H$28,8,FALSE)</f>
        <v>300</v>
      </c>
      <c r="H7" s="3" t="s">
        <v>16</v>
      </c>
      <c r="I7" s="4">
        <v>13627</v>
      </c>
      <c r="J7" s="5"/>
      <c r="K7" s="5"/>
      <c r="L7" s="6">
        <v>0.4</v>
      </c>
      <c r="M7" s="7" t="s">
        <v>15</v>
      </c>
      <c r="N7" s="8">
        <f>VLOOKUP($M7,Plan2!$L$4:$S$27,2,FALSE)</f>
        <v>4</v>
      </c>
      <c r="O7" s="9" t="str">
        <f>VLOOKUP($M7,Plan2!$L$4:$S$27,3,FALSE)</f>
        <v>+</v>
      </c>
      <c r="P7" s="10">
        <f>VLOOKUP($M7,Plan2!$L$4:$S$27,4,FALSE)</f>
        <v>600</v>
      </c>
      <c r="Q7" s="11" t="str">
        <f>VLOOKUP($M7,Plan2!$L$4:$S$27,5,FALSE)</f>
        <v>A</v>
      </c>
      <c r="R7" s="12">
        <f>VLOOKUP($M7,Plan2!$L$4:$S$27,6,FALSE)</f>
        <v>5</v>
      </c>
      <c r="S7" s="9" t="str">
        <f>VLOOKUP($M7,Plan2!$L$4:$S$27,7,FALSE)</f>
        <v>+</v>
      </c>
      <c r="T7" s="10">
        <f>VLOOKUP($M7,Plan2!$L$4:$S$27,8,FALSE)</f>
        <v>115</v>
      </c>
      <c r="U7" s="1"/>
      <c r="V7" s="13" t="s">
        <v>70</v>
      </c>
      <c r="W7">
        <v>4</v>
      </c>
    </row>
    <row r="8" spans="1:23" hidden="1" x14ac:dyDescent="0.25">
      <c r="A8" s="8">
        <f>VLOOKUP($H8,Plan2!$A$4:$H$28,2,FALSE)</f>
        <v>5</v>
      </c>
      <c r="B8" s="9" t="str">
        <f>VLOOKUP($H8,Plan2!$A$4:$H$28,3,FALSE)</f>
        <v>+</v>
      </c>
      <c r="C8" s="15">
        <f>VLOOKUP($H8,Plan2!$A$4:$H$28,4,FALSE)</f>
        <v>80</v>
      </c>
      <c r="D8" s="11" t="str">
        <f>VLOOKUP($H8,Plan2!$A$4:$H$28,5,FALSE)</f>
        <v>A</v>
      </c>
      <c r="E8" s="12">
        <f>VLOOKUP($H8,Plan2!$A$4:$H$28,6,FALSE)</f>
        <v>7</v>
      </c>
      <c r="F8" s="9" t="str">
        <f>VLOOKUP($H8,Plan2!$A$4:$H$28,7,FALSE)</f>
        <v>+</v>
      </c>
      <c r="G8" s="15">
        <f>VLOOKUP($H8,Plan2!$A$4:$H$28,8,FALSE)</f>
        <v>300</v>
      </c>
      <c r="H8" s="3" t="s">
        <v>16</v>
      </c>
      <c r="I8" s="4">
        <v>46630</v>
      </c>
      <c r="J8" s="5"/>
      <c r="K8" s="5"/>
      <c r="L8" s="6">
        <v>2.8</v>
      </c>
      <c r="M8" s="7"/>
      <c r="N8" s="8"/>
      <c r="O8" s="9"/>
      <c r="P8" s="10"/>
      <c r="Q8" s="11"/>
      <c r="R8" s="12"/>
      <c r="S8" s="9"/>
      <c r="T8" s="10"/>
      <c r="U8" s="1" t="s">
        <v>17</v>
      </c>
      <c r="V8" s="13" t="s">
        <v>66</v>
      </c>
      <c r="W8">
        <v>2</v>
      </c>
    </row>
    <row r="9" spans="1:23" hidden="1" x14ac:dyDescent="0.25">
      <c r="A9" s="8">
        <f>VLOOKUP($H9,Plan2!$A$4:$H$28,2,FALSE)</f>
        <v>5</v>
      </c>
      <c r="B9" s="9" t="str">
        <f>VLOOKUP($H9,Plan2!$A$4:$H$28,3,FALSE)</f>
        <v>+</v>
      </c>
      <c r="C9" s="15">
        <f>VLOOKUP($H9,Plan2!$A$4:$H$28,4,FALSE)</f>
        <v>80</v>
      </c>
      <c r="D9" s="11" t="str">
        <f>VLOOKUP($H9,Plan2!$A$4:$H$28,5,FALSE)</f>
        <v>A</v>
      </c>
      <c r="E9" s="12">
        <f>VLOOKUP($H9,Plan2!$A$4:$H$28,6,FALSE)</f>
        <v>7</v>
      </c>
      <c r="F9" s="9" t="str">
        <f>VLOOKUP($H9,Plan2!$A$4:$H$28,7,FALSE)</f>
        <v>+</v>
      </c>
      <c r="G9" s="15">
        <f>VLOOKUP($H9,Plan2!$A$4:$H$28,8,FALSE)</f>
        <v>300</v>
      </c>
      <c r="H9" s="3" t="s">
        <v>16</v>
      </c>
      <c r="I9" s="4">
        <v>52370</v>
      </c>
      <c r="J9" s="5"/>
      <c r="K9" s="5"/>
      <c r="L9" s="6">
        <v>7.7</v>
      </c>
      <c r="M9" s="7" t="s">
        <v>18</v>
      </c>
      <c r="N9" s="8">
        <f>VLOOKUP($M9,Plan2!$L$4:$S$27,2,FALSE)</f>
        <v>11</v>
      </c>
      <c r="O9" s="9" t="str">
        <f>VLOOKUP($M9,Plan2!$L$4:$S$27,3,FALSE)</f>
        <v>+</v>
      </c>
      <c r="P9" s="10">
        <f>VLOOKUP($M9,Plan2!$L$4:$S$27,4,FALSE)</f>
        <v>880</v>
      </c>
      <c r="Q9" s="11" t="str">
        <f>VLOOKUP($M9,Plan2!$L$4:$S$27,5,FALSE)</f>
        <v>A</v>
      </c>
      <c r="R9" s="12">
        <f>VLOOKUP($M9,Plan2!$L$4:$S$27,6,FALSE)</f>
        <v>15</v>
      </c>
      <c r="S9" s="9" t="str">
        <f>VLOOKUP($M9,Plan2!$L$4:$S$27,7,FALSE)</f>
        <v>+</v>
      </c>
      <c r="T9" s="10">
        <f>VLOOKUP($M9,Plan2!$L$4:$S$27,8,FALSE)</f>
        <v>480</v>
      </c>
      <c r="U9" s="1"/>
      <c r="V9" s="13" t="s">
        <v>70</v>
      </c>
      <c r="W9">
        <v>7</v>
      </c>
    </row>
    <row r="10" spans="1:23" hidden="1" x14ac:dyDescent="0.25">
      <c r="A10" s="8">
        <f>VLOOKUP($H10,Plan2!$A$4:$H$28,2,FALSE)</f>
        <v>5</v>
      </c>
      <c r="B10" s="9" t="str">
        <f>VLOOKUP($H10,Plan2!$A$4:$H$28,3,FALSE)</f>
        <v>+</v>
      </c>
      <c r="C10" s="15">
        <f>VLOOKUP($H10,Plan2!$A$4:$H$28,4,FALSE)</f>
        <v>80</v>
      </c>
      <c r="D10" s="11" t="str">
        <f>VLOOKUP($H10,Plan2!$A$4:$H$28,5,FALSE)</f>
        <v>A</v>
      </c>
      <c r="E10" s="12">
        <f>VLOOKUP($H10,Plan2!$A$4:$H$28,6,FALSE)</f>
        <v>7</v>
      </c>
      <c r="F10" s="9" t="str">
        <f>VLOOKUP($H10,Plan2!$A$4:$H$28,7,FALSE)</f>
        <v>+</v>
      </c>
      <c r="G10" s="15">
        <f>VLOOKUP($H10,Plan2!$A$4:$H$28,8,FALSE)</f>
        <v>300</v>
      </c>
      <c r="H10" s="3" t="s">
        <v>16</v>
      </c>
      <c r="I10" s="4">
        <v>44935</v>
      </c>
      <c r="J10" s="5"/>
      <c r="K10" s="5"/>
      <c r="L10" s="6">
        <v>1.1000000000000001</v>
      </c>
      <c r="M10" s="7" t="s">
        <v>19</v>
      </c>
      <c r="N10" s="8">
        <f>VLOOKUP($M10,Plan2!$L$4:$S$27,2,FALSE)</f>
        <v>7</v>
      </c>
      <c r="O10" s="9" t="str">
        <f>VLOOKUP($M10,Plan2!$L$4:$S$27,3,FALSE)</f>
        <v>+</v>
      </c>
      <c r="P10" s="10">
        <f>VLOOKUP($M10,Plan2!$L$4:$S$27,4,FALSE)</f>
        <v>280</v>
      </c>
      <c r="Q10" s="11" t="str">
        <f>VLOOKUP($M10,Plan2!$L$4:$S$27,5,FALSE)</f>
        <v>A</v>
      </c>
      <c r="R10" s="12">
        <f>VLOOKUP($M10,Plan2!$L$4:$S$27,6,FALSE)</f>
        <v>8</v>
      </c>
      <c r="S10" s="9" t="str">
        <f>VLOOKUP($M10,Plan2!$L$4:$S$27,7,FALSE)</f>
        <v>+</v>
      </c>
      <c r="T10" s="10">
        <f>VLOOKUP($M10,Plan2!$L$4:$S$27,8,FALSE)</f>
        <v>380</v>
      </c>
      <c r="U10" s="1"/>
      <c r="V10" s="13" t="s">
        <v>70</v>
      </c>
      <c r="W10">
        <v>5</v>
      </c>
    </row>
    <row r="11" spans="1:23" hidden="1" x14ac:dyDescent="0.25">
      <c r="A11" s="8">
        <f>VLOOKUP($H11,Plan2!$A$4:$H$28,2,FALSE)</f>
        <v>8</v>
      </c>
      <c r="B11" s="9" t="str">
        <f>VLOOKUP($H11,Plan2!$A$4:$H$28,3,FALSE)</f>
        <v>+</v>
      </c>
      <c r="C11" s="15">
        <f>VLOOKUP($H11,Plan2!$A$4:$H$28,4,FALSE)</f>
        <v>360</v>
      </c>
      <c r="D11" s="11" t="str">
        <f>VLOOKUP($H11,Plan2!$A$4:$H$28,5,FALSE)</f>
        <v>A</v>
      </c>
      <c r="E11" s="12">
        <f>VLOOKUP($H11,Plan2!$A$4:$H$28,6,FALSE)</f>
        <v>9</v>
      </c>
      <c r="F11" s="9" t="str">
        <f>VLOOKUP($H11,Plan2!$A$4:$H$28,7,FALSE)</f>
        <v>+</v>
      </c>
      <c r="G11" s="15">
        <f>VLOOKUP($H11,Plan2!$A$4:$H$28,8,FALSE)</f>
        <v>800</v>
      </c>
      <c r="H11" s="3" t="s">
        <v>20</v>
      </c>
      <c r="I11" s="4">
        <v>41533</v>
      </c>
      <c r="J11" s="5"/>
      <c r="K11" s="5"/>
      <c r="L11" s="6">
        <v>4.5999999999999996</v>
      </c>
      <c r="M11" s="7" t="s">
        <v>18</v>
      </c>
      <c r="N11" s="8">
        <f>VLOOKUP($M11,Plan2!$L$4:$S$27,2,FALSE)</f>
        <v>11</v>
      </c>
      <c r="O11" s="9" t="str">
        <f>VLOOKUP($M11,Plan2!$L$4:$S$27,3,FALSE)</f>
        <v>+</v>
      </c>
      <c r="P11" s="10">
        <f>VLOOKUP($M11,Plan2!$L$4:$S$27,4,FALSE)</f>
        <v>880</v>
      </c>
      <c r="Q11" s="11" t="str">
        <f>VLOOKUP($M11,Plan2!$L$4:$S$27,5,FALSE)</f>
        <v>A</v>
      </c>
      <c r="R11" s="12">
        <f>VLOOKUP($M11,Plan2!$L$4:$S$27,6,FALSE)</f>
        <v>15</v>
      </c>
      <c r="S11" s="9" t="str">
        <f>VLOOKUP($M11,Plan2!$L$4:$S$27,7,FALSE)</f>
        <v>+</v>
      </c>
      <c r="T11" s="10">
        <f>VLOOKUP($M11,Plan2!$L$4:$S$27,8,FALSE)</f>
        <v>480</v>
      </c>
      <c r="U11" s="1"/>
      <c r="V11" s="13" t="s">
        <v>70</v>
      </c>
      <c r="W11">
        <v>8</v>
      </c>
    </row>
    <row r="12" spans="1:23" hidden="1" x14ac:dyDescent="0.25">
      <c r="A12" s="8">
        <f>VLOOKUP($H12,Plan2!$A$4:$H$28,2,FALSE)</f>
        <v>8</v>
      </c>
      <c r="B12" s="9" t="str">
        <f>VLOOKUP($H12,Plan2!$A$4:$H$28,3,FALSE)</f>
        <v>+</v>
      </c>
      <c r="C12" s="15">
        <f>VLOOKUP($H12,Plan2!$A$4:$H$28,4,FALSE)</f>
        <v>360</v>
      </c>
      <c r="D12" s="11" t="str">
        <f>VLOOKUP($H12,Plan2!$A$4:$H$28,5,FALSE)</f>
        <v>A</v>
      </c>
      <c r="E12" s="12">
        <f>VLOOKUP($H12,Plan2!$A$4:$H$28,6,FALSE)</f>
        <v>9</v>
      </c>
      <c r="F12" s="9" t="str">
        <f>VLOOKUP($H12,Plan2!$A$4:$H$28,7,FALSE)</f>
        <v>+</v>
      </c>
      <c r="G12" s="15">
        <f>VLOOKUP($H12,Plan2!$A$4:$H$28,8,FALSE)</f>
        <v>800</v>
      </c>
      <c r="H12" s="3" t="s">
        <v>20</v>
      </c>
      <c r="I12" s="4">
        <v>31375</v>
      </c>
      <c r="J12" s="5"/>
      <c r="K12" s="5"/>
      <c r="L12" s="6">
        <v>0.7</v>
      </c>
      <c r="M12" s="7" t="s">
        <v>21</v>
      </c>
      <c r="N12" s="8">
        <f>VLOOKUP($M12,Plan2!$L$4:$S$27,2,FALSE)</f>
        <v>9</v>
      </c>
      <c r="O12" s="9" t="str">
        <f>VLOOKUP($M12,Plan2!$L$4:$S$27,3,FALSE)</f>
        <v>+</v>
      </c>
      <c r="P12" s="10">
        <f>VLOOKUP($M12,Plan2!$L$4:$S$27,4,FALSE)</f>
        <v>760</v>
      </c>
      <c r="Q12" s="11" t="str">
        <f>VLOOKUP($M12,Plan2!$L$4:$S$27,5,FALSE)</f>
        <v>A</v>
      </c>
      <c r="R12" s="12">
        <f>VLOOKUP($M12,Plan2!$L$4:$S$27,6,FALSE)</f>
        <v>10</v>
      </c>
      <c r="S12" s="9" t="str">
        <f>VLOOKUP($M12,Plan2!$L$4:$S$27,7,FALSE)</f>
        <v>+</v>
      </c>
      <c r="T12" s="10">
        <f>VLOOKUP($M12,Plan2!$L$4:$S$27,8,FALSE)</f>
        <v>360</v>
      </c>
      <c r="U12" s="1"/>
      <c r="V12" s="13" t="s">
        <v>70</v>
      </c>
      <c r="W12">
        <v>6</v>
      </c>
    </row>
    <row r="13" spans="1:23" hidden="1" x14ac:dyDescent="0.25">
      <c r="A13" s="8">
        <f>VLOOKUP($H13,Plan2!$A$4:$H$28,2,FALSE)</f>
        <v>10</v>
      </c>
      <c r="B13" s="9" t="str">
        <f>VLOOKUP($H13,Plan2!$A$4:$H$28,3,FALSE)</f>
        <v>+</v>
      </c>
      <c r="C13" s="15">
        <f>VLOOKUP($H13,Plan2!$A$4:$H$28,4,FALSE)</f>
        <v>340</v>
      </c>
      <c r="D13" s="11" t="str">
        <f>VLOOKUP($H13,Plan2!$A$4:$H$28,5,FALSE)</f>
        <v>A</v>
      </c>
      <c r="E13" s="12">
        <f>VLOOKUP($H13,Plan2!$A$4:$H$28,6,FALSE)</f>
        <v>11</v>
      </c>
      <c r="F13" s="9" t="str">
        <f>VLOOKUP($H13,Plan2!$A$4:$H$28,7,FALSE)</f>
        <v>+</v>
      </c>
      <c r="G13" s="15">
        <f>VLOOKUP($H13,Plan2!$A$4:$H$28,8,FALSE)</f>
        <v>920</v>
      </c>
      <c r="H13" s="3" t="s">
        <v>22</v>
      </c>
      <c r="I13" s="4">
        <v>116909</v>
      </c>
      <c r="J13" s="5"/>
      <c r="K13" s="5"/>
      <c r="L13" s="6">
        <v>1.8</v>
      </c>
      <c r="M13" s="7" t="s">
        <v>18</v>
      </c>
      <c r="N13" s="8">
        <f>VLOOKUP($M13,Plan2!$L$4:$S$27,2,FALSE)</f>
        <v>11</v>
      </c>
      <c r="O13" s="9" t="str">
        <f>VLOOKUP($M13,Plan2!$L$4:$S$27,3,FALSE)</f>
        <v>+</v>
      </c>
      <c r="P13" s="10">
        <f>VLOOKUP($M13,Plan2!$L$4:$S$27,4,FALSE)</f>
        <v>880</v>
      </c>
      <c r="Q13" s="11" t="str">
        <f>VLOOKUP($M13,Plan2!$L$4:$S$27,5,FALSE)</f>
        <v>A</v>
      </c>
      <c r="R13" s="12">
        <f>VLOOKUP($M13,Plan2!$L$4:$S$27,6,FALSE)</f>
        <v>15</v>
      </c>
      <c r="S13" s="9" t="str">
        <f>VLOOKUP($M13,Plan2!$L$4:$S$27,7,FALSE)</f>
        <v>+</v>
      </c>
      <c r="T13" s="10">
        <f>VLOOKUP($M13,Plan2!$L$4:$S$27,8,FALSE)</f>
        <v>480</v>
      </c>
      <c r="U13" s="1"/>
      <c r="V13" s="13" t="s">
        <v>70</v>
      </c>
      <c r="W13">
        <v>9</v>
      </c>
    </row>
    <row r="14" spans="1:23" hidden="1" x14ac:dyDescent="0.25">
      <c r="A14" s="8">
        <f>VLOOKUP($H14,Plan2!$A$4:$H$28,2,FALSE)</f>
        <v>15</v>
      </c>
      <c r="B14" s="9" t="str">
        <f>VLOOKUP($H14,Plan2!$A$4:$H$28,3,FALSE)</f>
        <v>+</v>
      </c>
      <c r="C14" s="15">
        <f>VLOOKUP($H14,Plan2!$A$4:$H$28,4,FALSE)</f>
        <v>460</v>
      </c>
      <c r="D14" s="11" t="str">
        <f>VLOOKUP($H14,Plan2!$A$4:$H$28,5,FALSE)</f>
        <v>A</v>
      </c>
      <c r="E14" s="12">
        <f>VLOOKUP($H14,Plan2!$A$4:$H$28,6,FALSE)</f>
        <v>16</v>
      </c>
      <c r="F14" s="9" t="str">
        <f>VLOOKUP($H14,Plan2!$A$4:$H$28,7,FALSE)</f>
        <v>+</v>
      </c>
      <c r="G14" s="15">
        <f>VLOOKUP($H14,Plan2!$A$4:$H$28,8,FALSE)</f>
        <v>240</v>
      </c>
      <c r="H14" s="3" t="s">
        <v>23</v>
      </c>
      <c r="I14" s="4">
        <v>4721</v>
      </c>
      <c r="J14" s="5"/>
      <c r="K14" s="5"/>
      <c r="L14" s="6">
        <v>1</v>
      </c>
      <c r="M14" s="7" t="s">
        <v>24</v>
      </c>
      <c r="N14" s="8">
        <f>VLOOKUP($M14,Plan2!$L$4:$S$27,2,FALSE)</f>
        <v>16</v>
      </c>
      <c r="O14" s="9" t="str">
        <f>VLOOKUP($M14,Plan2!$L$4:$S$27,3,FALSE)</f>
        <v>+</v>
      </c>
      <c r="P14" s="10">
        <f>VLOOKUP($M14,Plan2!$L$4:$S$27,4,FALSE)</f>
        <v>220</v>
      </c>
      <c r="Q14" s="11" t="str">
        <f>VLOOKUP($M14,Plan2!$L$4:$S$27,5,FALSE)</f>
        <v>A</v>
      </c>
      <c r="R14" s="12">
        <f>VLOOKUP($M14,Plan2!$L$4:$S$27,6,FALSE)</f>
        <v>18</v>
      </c>
      <c r="S14" s="9" t="str">
        <f>VLOOKUP($M14,Plan2!$L$4:$S$27,7,FALSE)</f>
        <v>+</v>
      </c>
      <c r="T14" s="10">
        <f>VLOOKUP($M14,Plan2!$L$4:$S$27,8,FALSE)</f>
        <v>560</v>
      </c>
      <c r="U14" s="1"/>
      <c r="V14" s="13" t="s">
        <v>70</v>
      </c>
      <c r="W14">
        <v>10</v>
      </c>
    </row>
    <row r="15" spans="1:23" hidden="1" x14ac:dyDescent="0.25">
      <c r="A15" s="8">
        <f>VLOOKUP($H15,Plan2!$A$4:$H$28,2,FALSE)</f>
        <v>18</v>
      </c>
      <c r="B15" s="9" t="str">
        <f>VLOOKUP($H15,Plan2!$A$4:$H$28,3,FALSE)</f>
        <v>+</v>
      </c>
      <c r="C15" s="15">
        <f>VLOOKUP($H15,Plan2!$A$4:$H$28,4,FALSE)</f>
        <v>540</v>
      </c>
      <c r="D15" s="11" t="str">
        <f>VLOOKUP($H15,Plan2!$A$4:$H$28,5,FALSE)</f>
        <v>A</v>
      </c>
      <c r="E15" s="12">
        <f>VLOOKUP($H15,Plan2!$A$4:$H$28,6,FALSE)</f>
        <v>20</v>
      </c>
      <c r="F15" s="9" t="str">
        <f>VLOOKUP($H15,Plan2!$A$4:$H$28,7,FALSE)</f>
        <v>+</v>
      </c>
      <c r="G15" s="15">
        <f>VLOOKUP($H15,Plan2!$A$4:$H$28,8,FALSE)</f>
        <v>640</v>
      </c>
      <c r="H15" s="3" t="s">
        <v>25</v>
      </c>
      <c r="I15" s="4">
        <v>177033</v>
      </c>
      <c r="J15" s="5"/>
      <c r="K15" s="5"/>
      <c r="L15" s="6">
        <v>2.1</v>
      </c>
      <c r="M15" s="7" t="s">
        <v>24</v>
      </c>
      <c r="N15" s="8">
        <f>VLOOKUP($M15,Plan2!$L$4:$S$27,2,FALSE)</f>
        <v>16</v>
      </c>
      <c r="O15" s="9" t="str">
        <f>VLOOKUP($M15,Plan2!$L$4:$S$27,3,FALSE)</f>
        <v>+</v>
      </c>
      <c r="P15" s="10">
        <f>VLOOKUP($M15,Plan2!$L$4:$S$27,4,FALSE)</f>
        <v>220</v>
      </c>
      <c r="Q15" s="11" t="str">
        <f>VLOOKUP($M15,Plan2!$L$4:$S$27,5,FALSE)</f>
        <v>A</v>
      </c>
      <c r="R15" s="12">
        <f>VLOOKUP($M15,Plan2!$L$4:$S$27,6,FALSE)</f>
        <v>18</v>
      </c>
      <c r="S15" s="9" t="str">
        <f>VLOOKUP($M15,Plan2!$L$4:$S$27,7,FALSE)</f>
        <v>+</v>
      </c>
      <c r="T15" s="10">
        <f>VLOOKUP($M15,Plan2!$L$4:$S$27,8,FALSE)</f>
        <v>560</v>
      </c>
      <c r="U15" s="1"/>
      <c r="V15" s="13" t="s">
        <v>68</v>
      </c>
      <c r="W15">
        <v>11</v>
      </c>
    </row>
    <row r="16" spans="1:23" hidden="1" x14ac:dyDescent="0.25">
      <c r="A16" s="8">
        <f>VLOOKUP($H16,Plan2!$A$4:$H$28,2,FALSE)</f>
        <v>23</v>
      </c>
      <c r="B16" s="9" t="str">
        <f>VLOOKUP($H16,Plan2!$A$4:$H$28,3,FALSE)</f>
        <v>+</v>
      </c>
      <c r="C16" s="15">
        <f>VLOOKUP($H16,Plan2!$A$4:$H$28,4,FALSE)</f>
        <v>780</v>
      </c>
      <c r="D16" s="11" t="str">
        <f>VLOOKUP($H16,Plan2!$A$4:$H$28,5,FALSE)</f>
        <v>A</v>
      </c>
      <c r="E16" s="12">
        <f>VLOOKUP($H16,Plan2!$A$4:$H$28,6,FALSE)</f>
        <v>25</v>
      </c>
      <c r="F16" s="9" t="str">
        <f>VLOOKUP($H16,Plan2!$A$4:$H$28,7,FALSE)</f>
        <v>+</v>
      </c>
      <c r="G16" s="15">
        <f>VLOOKUP($H16,Plan2!$A$4:$H$28,8,FALSE)</f>
        <v>300</v>
      </c>
      <c r="H16" s="3" t="s">
        <v>26</v>
      </c>
      <c r="I16" s="4">
        <v>177033</v>
      </c>
      <c r="J16" s="5"/>
      <c r="K16" s="5"/>
      <c r="L16" s="6">
        <v>6.7</v>
      </c>
      <c r="M16" s="7" t="s">
        <v>24</v>
      </c>
      <c r="N16" s="8">
        <f>VLOOKUP($M16,Plan2!$L$4:$S$27,2,FALSE)</f>
        <v>16</v>
      </c>
      <c r="O16" s="9" t="str">
        <f>VLOOKUP($M16,Plan2!$L$4:$S$27,3,FALSE)</f>
        <v>+</v>
      </c>
      <c r="P16" s="10">
        <f>VLOOKUP($M16,Plan2!$L$4:$S$27,4,FALSE)</f>
        <v>220</v>
      </c>
      <c r="Q16" s="11" t="str">
        <f>VLOOKUP($M16,Plan2!$L$4:$S$27,5,FALSE)</f>
        <v>A</v>
      </c>
      <c r="R16" s="12">
        <f>VLOOKUP($M16,Plan2!$L$4:$S$27,6,FALSE)</f>
        <v>18</v>
      </c>
      <c r="S16" s="9" t="str">
        <f>VLOOKUP($M16,Plan2!$L$4:$S$27,7,FALSE)</f>
        <v>+</v>
      </c>
      <c r="T16" s="10">
        <f>VLOOKUP($M16,Plan2!$L$4:$S$27,8,FALSE)</f>
        <v>560</v>
      </c>
      <c r="U16" s="1"/>
      <c r="V16" s="13" t="s">
        <v>68</v>
      </c>
      <c r="W16">
        <v>12</v>
      </c>
    </row>
    <row r="17" spans="1:23" hidden="1" x14ac:dyDescent="0.25">
      <c r="A17" s="8">
        <f>VLOOKUP($H17,Plan2!$A$4:$H$28,2,FALSE)</f>
        <v>18</v>
      </c>
      <c r="B17" s="9" t="str">
        <f>VLOOKUP($H17,Plan2!$A$4:$H$28,3,FALSE)</f>
        <v>+</v>
      </c>
      <c r="C17" s="15">
        <f>VLOOKUP($H17,Plan2!$A$4:$H$28,4,FALSE)</f>
        <v>540</v>
      </c>
      <c r="D17" s="11" t="str">
        <f>VLOOKUP($H17,Plan2!$A$4:$H$28,5,FALSE)</f>
        <v>A</v>
      </c>
      <c r="E17" s="12">
        <f>VLOOKUP($H17,Plan2!$A$4:$H$28,6,FALSE)</f>
        <v>20</v>
      </c>
      <c r="F17" s="9" t="str">
        <f>VLOOKUP($H17,Plan2!$A$4:$H$28,7,FALSE)</f>
        <v>+</v>
      </c>
      <c r="G17" s="15">
        <f>VLOOKUP($H17,Plan2!$A$4:$H$28,8,FALSE)</f>
        <v>640</v>
      </c>
      <c r="H17" s="3" t="s">
        <v>25</v>
      </c>
      <c r="I17" s="4">
        <v>254595</v>
      </c>
      <c r="J17" s="5"/>
      <c r="K17" s="5"/>
      <c r="L17" s="6">
        <v>1.5</v>
      </c>
      <c r="M17" s="7" t="s">
        <v>24</v>
      </c>
      <c r="N17" s="8">
        <f>VLOOKUP($M17,Plan2!$L$4:$S$27,2,FALSE)</f>
        <v>16</v>
      </c>
      <c r="O17" s="9" t="str">
        <f>VLOOKUP($M17,Plan2!$L$4:$S$27,3,FALSE)</f>
        <v>+</v>
      </c>
      <c r="P17" s="10">
        <f>VLOOKUP($M17,Plan2!$L$4:$S$27,4,FALSE)</f>
        <v>220</v>
      </c>
      <c r="Q17" s="11" t="str">
        <f>VLOOKUP($M17,Plan2!$L$4:$S$27,5,FALSE)</f>
        <v>A</v>
      </c>
      <c r="R17" s="12">
        <f>VLOOKUP($M17,Plan2!$L$4:$S$27,6,FALSE)</f>
        <v>18</v>
      </c>
      <c r="S17" s="9" t="str">
        <f>VLOOKUP($M17,Plan2!$L$4:$S$27,7,FALSE)</f>
        <v>+</v>
      </c>
      <c r="T17" s="10">
        <f>VLOOKUP($M17,Plan2!$L$4:$S$27,8,FALSE)</f>
        <v>560</v>
      </c>
      <c r="U17" s="1"/>
      <c r="V17" s="13" t="s">
        <v>70</v>
      </c>
      <c r="W17">
        <v>13</v>
      </c>
    </row>
    <row r="18" spans="1:23" hidden="1" x14ac:dyDescent="0.25">
      <c r="A18" s="8">
        <f>VLOOKUP($H18,Plan2!$A$4:$H$28,2,FALSE)</f>
        <v>26</v>
      </c>
      <c r="B18" s="9" t="str">
        <f>VLOOKUP($H18,Plan2!$A$4:$H$28,3,FALSE)</f>
        <v>+</v>
      </c>
      <c r="C18" s="15">
        <f>VLOOKUP($H18,Plan2!$A$4:$H$28,4,FALSE)</f>
        <v>460</v>
      </c>
      <c r="D18" s="11" t="str">
        <f>VLOOKUP($H18,Plan2!$A$4:$H$28,5,FALSE)</f>
        <v>A</v>
      </c>
      <c r="E18" s="12">
        <f>VLOOKUP($H18,Plan2!$A$4:$H$28,6,FALSE)</f>
        <v>30</v>
      </c>
      <c r="F18" s="9" t="str">
        <f>VLOOKUP($H18,Plan2!$A$4:$H$28,7,FALSE)</f>
        <v>+</v>
      </c>
      <c r="G18" s="15">
        <f>VLOOKUP($H18,Plan2!$A$4:$H$28,8,FALSE)</f>
        <v>160</v>
      </c>
      <c r="H18" s="3" t="s">
        <v>28</v>
      </c>
      <c r="I18" s="4">
        <v>220419.24</v>
      </c>
      <c r="J18" s="5"/>
      <c r="K18" s="5"/>
      <c r="L18" s="6">
        <v>6.6</v>
      </c>
      <c r="M18" s="7" t="s">
        <v>27</v>
      </c>
      <c r="N18" s="8">
        <f>VLOOKUP($M18,Plan2!$L$4:$S$27,2,FALSE)</f>
        <v>20</v>
      </c>
      <c r="O18" s="9" t="str">
        <f>VLOOKUP($M18,Plan2!$L$4:$S$27,3,FALSE)</f>
        <v>+</v>
      </c>
      <c r="P18" s="10">
        <f>VLOOKUP($M18,Plan2!$L$4:$S$27,4,FALSE)</f>
        <v>600</v>
      </c>
      <c r="Q18" s="11" t="str">
        <f>VLOOKUP($M18,Plan2!$L$4:$S$27,5,FALSE)</f>
        <v>A</v>
      </c>
      <c r="R18" s="12">
        <f>VLOOKUP($M18,Plan2!$L$4:$S$27,6,FALSE)</f>
        <v>22</v>
      </c>
      <c r="S18" s="9" t="str">
        <f>VLOOKUP($M18,Plan2!$L$4:$S$27,7,FALSE)</f>
        <v>+</v>
      </c>
      <c r="T18" s="10">
        <f>VLOOKUP($M18,Plan2!$L$4:$S$27,8,FALSE)</f>
        <v>40</v>
      </c>
      <c r="U18" s="1"/>
      <c r="V18" s="13" t="s">
        <v>68</v>
      </c>
      <c r="W18">
        <v>15</v>
      </c>
    </row>
    <row r="19" spans="1:23" hidden="1" x14ac:dyDescent="0.25">
      <c r="A19" s="8">
        <f>VLOOKUP($H19,Plan2!$A$4:$H$28,2,FALSE)</f>
        <v>23</v>
      </c>
      <c r="B19" s="9" t="str">
        <f>VLOOKUP($H19,Plan2!$A$4:$H$28,3,FALSE)</f>
        <v>+</v>
      </c>
      <c r="C19" s="15">
        <f>VLOOKUP($H19,Plan2!$A$4:$H$28,4,FALSE)</f>
        <v>780</v>
      </c>
      <c r="D19" s="11" t="str">
        <f>VLOOKUP($H19,Plan2!$A$4:$H$28,5,FALSE)</f>
        <v>A</v>
      </c>
      <c r="E19" s="12">
        <f>VLOOKUP($H19,Plan2!$A$4:$H$28,6,FALSE)</f>
        <v>25</v>
      </c>
      <c r="F19" s="9" t="str">
        <f>VLOOKUP($H19,Plan2!$A$4:$H$28,7,FALSE)</f>
        <v>+</v>
      </c>
      <c r="G19" s="15">
        <f>VLOOKUP($H19,Plan2!$A$4:$H$28,8,FALSE)</f>
        <v>300</v>
      </c>
      <c r="H19" s="3" t="s">
        <v>26</v>
      </c>
      <c r="I19" s="4">
        <v>140661.76000000001</v>
      </c>
      <c r="J19" s="5"/>
      <c r="K19" s="5"/>
      <c r="L19" s="6">
        <v>3.2</v>
      </c>
      <c r="M19" s="7" t="s">
        <v>27</v>
      </c>
      <c r="N19" s="8">
        <f>VLOOKUP($M19,Plan2!$L$4:$S$27,2,FALSE)</f>
        <v>20</v>
      </c>
      <c r="O19" s="9" t="str">
        <f>VLOOKUP($M19,Plan2!$L$4:$S$27,3,FALSE)</f>
        <v>+</v>
      </c>
      <c r="P19" s="10">
        <f>VLOOKUP($M19,Plan2!$L$4:$S$27,4,FALSE)</f>
        <v>600</v>
      </c>
      <c r="Q19" s="11" t="str">
        <f>VLOOKUP($M19,Plan2!$L$4:$S$27,5,FALSE)</f>
        <v>A</v>
      </c>
      <c r="R19" s="12">
        <f>VLOOKUP($M19,Plan2!$L$4:$S$27,6,FALSE)</f>
        <v>22</v>
      </c>
      <c r="S19" s="9" t="str">
        <f>VLOOKUP($M19,Plan2!$L$4:$S$27,7,FALSE)</f>
        <v>+</v>
      </c>
      <c r="T19" s="10">
        <f>VLOOKUP($M19,Plan2!$L$4:$S$27,8,FALSE)</f>
        <v>40</v>
      </c>
      <c r="U19" s="1"/>
      <c r="V19" s="13" t="s">
        <v>70</v>
      </c>
      <c r="W19">
        <v>16</v>
      </c>
    </row>
    <row r="20" spans="1:23" hidden="1" x14ac:dyDescent="0.25">
      <c r="A20" s="8">
        <f>VLOOKUP($H20,Plan2!$A$4:$H$28,2,FALSE)</f>
        <v>22</v>
      </c>
      <c r="B20" s="9" t="str">
        <f>VLOOKUP($H20,Plan2!$A$4:$H$28,3,FALSE)</f>
        <v>+</v>
      </c>
      <c r="C20" s="15">
        <f>VLOOKUP($H20,Plan2!$A$4:$H$28,4,FALSE)</f>
        <v>20</v>
      </c>
      <c r="D20" s="11" t="str">
        <f>VLOOKUP($H20,Plan2!$A$4:$H$28,5,FALSE)</f>
        <v>A</v>
      </c>
      <c r="E20" s="12">
        <f>VLOOKUP($H20,Plan2!$A$4:$H$28,6,FALSE)</f>
        <v>23</v>
      </c>
      <c r="F20" s="9" t="str">
        <f>VLOOKUP($H20,Plan2!$A$4:$H$28,7,FALSE)</f>
        <v>+</v>
      </c>
      <c r="G20" s="15">
        <f>VLOOKUP($H20,Plan2!$A$4:$H$28,8,FALSE)</f>
        <v>60</v>
      </c>
      <c r="H20" s="3" t="s">
        <v>30</v>
      </c>
      <c r="I20" s="4">
        <v>65109</v>
      </c>
      <c r="J20" s="5"/>
      <c r="K20" s="5"/>
      <c r="L20" s="6">
        <v>0.8</v>
      </c>
      <c r="M20" s="7" t="s">
        <v>27</v>
      </c>
      <c r="N20" s="8">
        <f>VLOOKUP($M20,Plan2!$L$4:$S$27,2,FALSE)</f>
        <v>20</v>
      </c>
      <c r="O20" s="9" t="str">
        <f>VLOOKUP($M20,Plan2!$L$4:$S$27,3,FALSE)</f>
        <v>+</v>
      </c>
      <c r="P20" s="10">
        <f>VLOOKUP($M20,Plan2!$L$4:$S$27,4,FALSE)</f>
        <v>600</v>
      </c>
      <c r="Q20" s="11" t="str">
        <f>VLOOKUP($M20,Plan2!$L$4:$S$27,5,FALSE)</f>
        <v>A</v>
      </c>
      <c r="R20" s="12">
        <f>VLOOKUP($M20,Plan2!$L$4:$S$27,6,FALSE)</f>
        <v>22</v>
      </c>
      <c r="S20" s="9" t="str">
        <f>VLOOKUP($M20,Plan2!$L$4:$S$27,7,FALSE)</f>
        <v>+</v>
      </c>
      <c r="T20" s="10">
        <f>VLOOKUP($M20,Plan2!$L$4:$S$27,8,FALSE)</f>
        <v>40</v>
      </c>
      <c r="U20" s="1"/>
      <c r="V20" s="13" t="s">
        <v>70</v>
      </c>
      <c r="W20">
        <v>14</v>
      </c>
    </row>
    <row r="21" spans="1:23" hidden="1" x14ac:dyDescent="0.25">
      <c r="A21" s="8">
        <f>VLOOKUP($H21,Plan2!$A$4:$H$28,2,FALSE)</f>
        <v>23</v>
      </c>
      <c r="B21" s="9" t="str">
        <f>VLOOKUP($H21,Plan2!$A$4:$H$28,3,FALSE)</f>
        <v>+</v>
      </c>
      <c r="C21" s="15">
        <f>VLOOKUP($H21,Plan2!$A$4:$H$28,4,FALSE)</f>
        <v>780</v>
      </c>
      <c r="D21" s="11" t="str">
        <f>VLOOKUP($H21,Plan2!$A$4:$H$28,5,FALSE)</f>
        <v>A</v>
      </c>
      <c r="E21" s="12">
        <f>VLOOKUP($H21,Plan2!$A$4:$H$28,6,FALSE)</f>
        <v>25</v>
      </c>
      <c r="F21" s="9" t="str">
        <f>VLOOKUP($H21,Plan2!$A$4:$H$28,7,FALSE)</f>
        <v>+</v>
      </c>
      <c r="G21" s="15">
        <f>VLOOKUP($H21,Plan2!$A$4:$H$28,8,FALSE)</f>
        <v>300</v>
      </c>
      <c r="H21" s="3" t="s">
        <v>26</v>
      </c>
      <c r="I21" s="4">
        <v>137825</v>
      </c>
      <c r="J21" s="5"/>
      <c r="K21" s="5"/>
      <c r="L21" s="6">
        <v>0.8</v>
      </c>
      <c r="M21" s="7" t="s">
        <v>29</v>
      </c>
      <c r="N21" s="8">
        <f>VLOOKUP($M21,Plan2!$L$4:$S$27,2,FALSE)</f>
        <v>23</v>
      </c>
      <c r="O21" s="9" t="str">
        <f>VLOOKUP($M21,Plan2!$L$4:$S$27,3,FALSE)</f>
        <v>+</v>
      </c>
      <c r="P21" s="10">
        <f>VLOOKUP($M21,Plan2!$L$4:$S$27,4,FALSE)</f>
        <v>40</v>
      </c>
      <c r="Q21" s="11" t="str">
        <f>VLOOKUP($M21,Plan2!$L$4:$S$27,5,FALSE)</f>
        <v>A</v>
      </c>
      <c r="R21" s="12">
        <f>VLOOKUP($M21,Plan2!$L$4:$S$27,6,FALSE)</f>
        <v>23</v>
      </c>
      <c r="S21" s="9" t="str">
        <f>VLOOKUP($M21,Plan2!$L$4:$S$27,7,FALSE)</f>
        <v>+</v>
      </c>
      <c r="T21" s="10">
        <f>VLOOKUP($M21,Plan2!$L$4:$S$27,8,FALSE)</f>
        <v>800</v>
      </c>
      <c r="U21" s="1"/>
      <c r="V21" s="13" t="s">
        <v>70</v>
      </c>
      <c r="W21">
        <v>17</v>
      </c>
    </row>
    <row r="22" spans="1:23" hidden="1" x14ac:dyDescent="0.25">
      <c r="A22" s="8">
        <f>VLOOKUP($H22,Plan2!$A$4:$H$28,2,FALSE)</f>
        <v>23</v>
      </c>
      <c r="B22" s="9" t="str">
        <f>VLOOKUP($H22,Plan2!$A$4:$H$28,3,FALSE)</f>
        <v>+</v>
      </c>
      <c r="C22" s="15">
        <f>VLOOKUP($H22,Plan2!$A$4:$H$28,4,FALSE)</f>
        <v>780</v>
      </c>
      <c r="D22" s="11" t="str">
        <f>VLOOKUP($H22,Plan2!$A$4:$H$28,5,FALSE)</f>
        <v>A</v>
      </c>
      <c r="E22" s="12">
        <f>VLOOKUP($H22,Plan2!$A$4:$H$28,6,FALSE)</f>
        <v>25</v>
      </c>
      <c r="F22" s="9" t="str">
        <f>VLOOKUP($H22,Plan2!$A$4:$H$28,7,FALSE)</f>
        <v>+</v>
      </c>
      <c r="G22" s="15">
        <f>VLOOKUP($H22,Plan2!$A$4:$H$28,8,FALSE)</f>
        <v>300</v>
      </c>
      <c r="H22" s="3" t="s">
        <v>26</v>
      </c>
      <c r="I22" s="4">
        <v>1804.24</v>
      </c>
      <c r="J22" s="5"/>
      <c r="K22" s="5"/>
      <c r="L22" s="6">
        <v>0.2</v>
      </c>
      <c r="M22" s="7" t="s">
        <v>31</v>
      </c>
      <c r="N22" s="8">
        <f>VLOOKUP($M22,Plan2!$L$4:$S$27,2,FALSE)</f>
        <v>25</v>
      </c>
      <c r="O22" s="9" t="str">
        <f>VLOOKUP($M22,Plan2!$L$4:$S$27,3,FALSE)</f>
        <v>+</v>
      </c>
      <c r="P22" s="10">
        <f>VLOOKUP($M22,Plan2!$L$4:$S$27,4,FALSE)</f>
        <v>280</v>
      </c>
      <c r="Q22" s="11" t="str">
        <f>VLOOKUP($M22,Plan2!$L$4:$S$27,5,FALSE)</f>
        <v>A</v>
      </c>
      <c r="R22" s="12">
        <f>VLOOKUP($M22,Plan2!$L$4:$S$27,6,FALSE)</f>
        <v>26</v>
      </c>
      <c r="S22" s="9" t="str">
        <f>VLOOKUP($M22,Plan2!$L$4:$S$27,7,FALSE)</f>
        <v>+</v>
      </c>
      <c r="T22" s="10">
        <f>VLOOKUP($M22,Plan2!$L$4:$S$27,8,FALSE)</f>
        <v>480</v>
      </c>
      <c r="U22" s="1"/>
      <c r="V22" s="13" t="s">
        <v>70</v>
      </c>
      <c r="W22">
        <v>18</v>
      </c>
    </row>
    <row r="23" spans="1:23" hidden="1" x14ac:dyDescent="0.25">
      <c r="A23" s="8">
        <f>VLOOKUP($H23,Plan2!$A$4:$H$28,2,FALSE)</f>
        <v>26</v>
      </c>
      <c r="B23" s="9" t="str">
        <f>VLOOKUP($H23,Plan2!$A$4:$H$28,3,FALSE)</f>
        <v>+</v>
      </c>
      <c r="C23" s="15">
        <f>VLOOKUP($H23,Plan2!$A$4:$H$28,4,FALSE)</f>
        <v>460</v>
      </c>
      <c r="D23" s="11" t="str">
        <f>VLOOKUP($H23,Plan2!$A$4:$H$28,5,FALSE)</f>
        <v>A</v>
      </c>
      <c r="E23" s="12">
        <f>VLOOKUP($H23,Plan2!$A$4:$H$28,6,FALSE)</f>
        <v>30</v>
      </c>
      <c r="F23" s="9" t="str">
        <f>VLOOKUP($H23,Plan2!$A$4:$H$28,7,FALSE)</f>
        <v>+</v>
      </c>
      <c r="G23" s="15">
        <f>VLOOKUP($H23,Plan2!$A$4:$H$28,8,FALSE)</f>
        <v>160</v>
      </c>
      <c r="H23" s="3" t="s">
        <v>28</v>
      </c>
      <c r="I23" s="4">
        <v>387342.76</v>
      </c>
      <c r="J23" s="5"/>
      <c r="K23" s="5"/>
      <c r="L23" s="6">
        <v>1.8</v>
      </c>
      <c r="M23" s="7" t="s">
        <v>31</v>
      </c>
      <c r="N23" s="8">
        <f>VLOOKUP($M23,Plan2!$L$4:$S$27,2,FALSE)</f>
        <v>25</v>
      </c>
      <c r="O23" s="9" t="str">
        <f>VLOOKUP($M23,Plan2!$L$4:$S$27,3,FALSE)</f>
        <v>+</v>
      </c>
      <c r="P23" s="10">
        <f>VLOOKUP($M23,Plan2!$L$4:$S$27,4,FALSE)</f>
        <v>280</v>
      </c>
      <c r="Q23" s="11" t="str">
        <f>VLOOKUP($M23,Plan2!$L$4:$S$27,5,FALSE)</f>
        <v>A</v>
      </c>
      <c r="R23" s="12">
        <f>VLOOKUP($M23,Plan2!$L$4:$S$27,6,FALSE)</f>
        <v>26</v>
      </c>
      <c r="S23" s="9" t="str">
        <f>VLOOKUP($M23,Plan2!$L$4:$S$27,7,FALSE)</f>
        <v>+</v>
      </c>
      <c r="T23" s="10">
        <f>VLOOKUP($M23,Plan2!$L$4:$S$27,8,FALSE)</f>
        <v>480</v>
      </c>
      <c r="U23" s="1"/>
      <c r="V23" s="13" t="s">
        <v>70</v>
      </c>
      <c r="W23">
        <v>19</v>
      </c>
    </row>
    <row r="24" spans="1:23" hidden="1" x14ac:dyDescent="0.25">
      <c r="A24" s="8">
        <f>VLOOKUP($H24,Plan2!$A$4:$H$28,2,FALSE)</f>
        <v>26</v>
      </c>
      <c r="B24" s="9" t="str">
        <f>VLOOKUP($H24,Plan2!$A$4:$H$28,3,FALSE)</f>
        <v>+</v>
      </c>
      <c r="C24" s="15">
        <f>VLOOKUP($H24,Plan2!$A$4:$H$28,4,FALSE)</f>
        <v>460</v>
      </c>
      <c r="D24" s="11" t="str">
        <f>VLOOKUP($H24,Plan2!$A$4:$H$28,5,FALSE)</f>
        <v>A</v>
      </c>
      <c r="E24" s="12">
        <f>VLOOKUP($H24,Plan2!$A$4:$H$28,6,FALSE)</f>
        <v>30</v>
      </c>
      <c r="F24" s="9" t="str">
        <f>VLOOKUP($H24,Plan2!$A$4:$H$28,7,FALSE)</f>
        <v>+</v>
      </c>
      <c r="G24" s="15">
        <f>VLOOKUP($H24,Plan2!$A$4:$H$28,8,FALSE)</f>
        <v>160</v>
      </c>
      <c r="H24" s="3" t="s">
        <v>28</v>
      </c>
      <c r="I24" s="4">
        <v>26507.24</v>
      </c>
      <c r="J24" s="5"/>
      <c r="K24" s="5"/>
      <c r="L24" s="6">
        <v>0.6</v>
      </c>
      <c r="M24" s="7" t="s">
        <v>32</v>
      </c>
      <c r="N24" s="8">
        <f>VLOOKUP($M24,Plan2!$L$4:$S$27,2,FALSE)</f>
        <v>30</v>
      </c>
      <c r="O24" s="9" t="str">
        <f>VLOOKUP($M24,Plan2!$L$4:$S$27,3,FALSE)</f>
        <v>+</v>
      </c>
      <c r="P24" s="10">
        <f>VLOOKUP($M24,Plan2!$L$4:$S$27,4,FALSE)</f>
        <v>140</v>
      </c>
      <c r="Q24" s="11" t="str">
        <f>VLOOKUP($M24,Plan2!$L$4:$S$27,5,FALSE)</f>
        <v>A</v>
      </c>
      <c r="R24" s="12">
        <f>VLOOKUP($M24,Plan2!$L$4:$S$27,6,FALSE)</f>
        <v>32</v>
      </c>
      <c r="S24" s="9" t="str">
        <f>VLOOKUP($M24,Plan2!$L$4:$S$27,7,FALSE)</f>
        <v>+</v>
      </c>
      <c r="T24" s="10">
        <f>VLOOKUP($M24,Plan2!$L$4:$S$27,8,FALSE)</f>
        <v>80</v>
      </c>
      <c r="U24" s="1"/>
      <c r="V24" s="13" t="s">
        <v>70</v>
      </c>
      <c r="W24">
        <v>20</v>
      </c>
    </row>
    <row r="25" spans="1:23" hidden="1" x14ac:dyDescent="0.25">
      <c r="A25" s="8">
        <f>VLOOKUP($H25,Plan2!$A$4:$H$28,2,FALSE)</f>
        <v>32</v>
      </c>
      <c r="B25" s="9" t="str">
        <f>VLOOKUP($H25,Plan2!$A$4:$H$28,3,FALSE)</f>
        <v>+</v>
      </c>
      <c r="C25" s="15">
        <f>VLOOKUP($H25,Plan2!$A$4:$H$28,4,FALSE)</f>
        <v>60</v>
      </c>
      <c r="D25" s="11" t="str">
        <f>VLOOKUP($H25,Plan2!$A$4:$H$28,5,FALSE)</f>
        <v>A</v>
      </c>
      <c r="E25" s="12">
        <f>VLOOKUP($H25,Plan2!$A$4:$H$28,6,FALSE)</f>
        <v>37</v>
      </c>
      <c r="F25" s="9" t="str">
        <f>VLOOKUP($H25,Plan2!$A$4:$H$28,7,FALSE)</f>
        <v>+</v>
      </c>
      <c r="G25" s="15">
        <f>VLOOKUP($H25,Plan2!$A$4:$H$28,8,FALSE)</f>
        <v>380</v>
      </c>
      <c r="H25" s="3" t="s">
        <v>33</v>
      </c>
      <c r="I25" s="4">
        <v>674270.76</v>
      </c>
      <c r="J25" s="5"/>
      <c r="K25" s="5"/>
      <c r="L25" s="6">
        <v>2.7</v>
      </c>
      <c r="M25" s="7" t="s">
        <v>32</v>
      </c>
      <c r="N25" s="8">
        <f>VLOOKUP($M25,Plan2!$L$4:$S$27,2,FALSE)</f>
        <v>30</v>
      </c>
      <c r="O25" s="9" t="str">
        <f>VLOOKUP($M25,Plan2!$L$4:$S$27,3,FALSE)</f>
        <v>+</v>
      </c>
      <c r="P25" s="10">
        <f>VLOOKUP($M25,Plan2!$L$4:$S$27,4,FALSE)</f>
        <v>140</v>
      </c>
      <c r="Q25" s="11" t="str">
        <f>VLOOKUP($M25,Plan2!$L$4:$S$27,5,FALSE)</f>
        <v>A</v>
      </c>
      <c r="R25" s="12">
        <f>VLOOKUP($M25,Plan2!$L$4:$S$27,6,FALSE)</f>
        <v>32</v>
      </c>
      <c r="S25" s="9" t="str">
        <f>VLOOKUP($M25,Plan2!$L$4:$S$27,7,FALSE)</f>
        <v>+</v>
      </c>
      <c r="T25" s="10">
        <f>VLOOKUP($M25,Plan2!$L$4:$S$27,8,FALSE)</f>
        <v>80</v>
      </c>
      <c r="U25" s="1"/>
      <c r="V25" s="13" t="s">
        <v>70</v>
      </c>
      <c r="W25">
        <v>21</v>
      </c>
    </row>
    <row r="26" spans="1:23" hidden="1" x14ac:dyDescent="0.25">
      <c r="A26" s="8">
        <f>VLOOKUP($H26,Plan2!$A$4:$H$28,2,FALSE)</f>
        <v>32</v>
      </c>
      <c r="B26" s="9" t="str">
        <f>VLOOKUP($H26,Plan2!$A$4:$H$28,3,FALSE)</f>
        <v>+</v>
      </c>
      <c r="C26" s="15">
        <f>VLOOKUP($H26,Plan2!$A$4:$H$28,4,FALSE)</f>
        <v>60</v>
      </c>
      <c r="D26" s="11" t="str">
        <f>VLOOKUP($H26,Plan2!$A$4:$H$28,5,FALSE)</f>
        <v>A</v>
      </c>
      <c r="E26" s="12">
        <f>VLOOKUP($H26,Plan2!$A$4:$H$28,6,FALSE)</f>
        <v>37</v>
      </c>
      <c r="F26" s="9" t="str">
        <f>VLOOKUP($H26,Plan2!$A$4:$H$28,7,FALSE)</f>
        <v>+</v>
      </c>
      <c r="G26" s="15">
        <f>VLOOKUP($H26,Plan2!$A$4:$H$28,8,FALSE)</f>
        <v>380</v>
      </c>
      <c r="H26" s="3" t="s">
        <v>33</v>
      </c>
      <c r="I26" s="4">
        <v>1119579.24</v>
      </c>
      <c r="J26" s="5"/>
      <c r="K26" s="5"/>
      <c r="L26" s="6">
        <v>4.4000000000000004</v>
      </c>
      <c r="M26" s="7" t="s">
        <v>34</v>
      </c>
      <c r="N26" s="8">
        <f>VLOOKUP($M26,Plan2!$L$4:$S$27,2,FALSE)</f>
        <v>37</v>
      </c>
      <c r="O26" s="9" t="str">
        <f>VLOOKUP($M26,Plan2!$L$4:$S$27,3,FALSE)</f>
        <v>+</v>
      </c>
      <c r="P26" s="10">
        <f>VLOOKUP($M26,Plan2!$L$4:$S$27,4,FALSE)</f>
        <v>340</v>
      </c>
      <c r="Q26" s="11" t="str">
        <f>VLOOKUP($M26,Plan2!$L$4:$S$27,5,FALSE)</f>
        <v>A</v>
      </c>
      <c r="R26" s="12">
        <f>VLOOKUP($M26,Plan2!$L$4:$S$27,6,FALSE)</f>
        <v>42</v>
      </c>
      <c r="S26" s="9" t="str">
        <f>VLOOKUP($M26,Plan2!$L$4:$S$27,7,FALSE)</f>
        <v>+</v>
      </c>
      <c r="T26" s="10">
        <f>VLOOKUP($M26,Plan2!$L$4:$S$27,8,FALSE)</f>
        <v>120</v>
      </c>
      <c r="U26" s="1"/>
      <c r="V26" s="13" t="s">
        <v>70</v>
      </c>
      <c r="W26">
        <v>22</v>
      </c>
    </row>
    <row r="27" spans="1:23" hidden="1" x14ac:dyDescent="0.25">
      <c r="A27" s="8">
        <f>VLOOKUP($H27,Plan2!$A$4:$H$28,2,FALSE)</f>
        <v>42</v>
      </c>
      <c r="B27" s="9" t="str">
        <f>VLOOKUP($H27,Plan2!$A$4:$H$28,3,FALSE)</f>
        <v>+</v>
      </c>
      <c r="C27" s="15">
        <f>VLOOKUP($H27,Plan2!$A$4:$H$28,4,FALSE)</f>
        <v>100</v>
      </c>
      <c r="D27" s="11" t="str">
        <f>VLOOKUP($H27,Plan2!$A$4:$H$28,5,FALSE)</f>
        <v>A</v>
      </c>
      <c r="E27" s="12">
        <f>VLOOKUP($H27,Plan2!$A$4:$H$28,6,FALSE)</f>
        <v>45</v>
      </c>
      <c r="F27" s="9" t="str">
        <f>VLOOKUP($H27,Plan2!$A$4:$H$28,7,FALSE)</f>
        <v>+</v>
      </c>
      <c r="G27" s="15">
        <f>VLOOKUP($H27,Plan2!$A$4:$H$28,8,FALSE)</f>
        <v>940</v>
      </c>
      <c r="H27" s="3" t="s">
        <v>35</v>
      </c>
      <c r="I27" s="4">
        <v>1128814.76</v>
      </c>
      <c r="J27" s="5"/>
      <c r="K27" s="5"/>
      <c r="L27" s="6">
        <v>2.2000000000000002</v>
      </c>
      <c r="M27" s="7" t="s">
        <v>34</v>
      </c>
      <c r="N27" s="8">
        <f>VLOOKUP($M27,Plan2!$L$4:$S$27,2,FALSE)</f>
        <v>37</v>
      </c>
      <c r="O27" s="9" t="str">
        <f>VLOOKUP($M27,Plan2!$L$4:$S$27,3,FALSE)</f>
        <v>+</v>
      </c>
      <c r="P27" s="10">
        <f>VLOOKUP($M27,Plan2!$L$4:$S$27,4,FALSE)</f>
        <v>340</v>
      </c>
      <c r="Q27" s="11" t="str">
        <f>VLOOKUP($M27,Plan2!$L$4:$S$27,5,FALSE)</f>
        <v>A</v>
      </c>
      <c r="R27" s="12">
        <f>VLOOKUP($M27,Plan2!$L$4:$S$27,6,FALSE)</f>
        <v>42</v>
      </c>
      <c r="S27" s="9" t="str">
        <f>VLOOKUP($M27,Plan2!$L$4:$S$27,7,FALSE)</f>
        <v>+</v>
      </c>
      <c r="T27" s="10">
        <f>VLOOKUP($M27,Plan2!$L$4:$S$27,8,FALSE)</f>
        <v>120</v>
      </c>
      <c r="U27" s="1"/>
      <c r="V27" s="13" t="s">
        <v>70</v>
      </c>
      <c r="W27">
        <v>23</v>
      </c>
    </row>
    <row r="28" spans="1:23" x14ac:dyDescent="0.25">
      <c r="A28" s="8">
        <f>VLOOKUP($H28,Plan2!$A$4:$H$28,2,FALSE)</f>
        <v>42</v>
      </c>
      <c r="B28" s="9" t="str">
        <f>VLOOKUP($H28,Plan2!$A$4:$H$28,3,FALSE)</f>
        <v>+</v>
      </c>
      <c r="C28" s="15">
        <f>VLOOKUP($H28,Plan2!$A$4:$H$28,4,FALSE)</f>
        <v>100</v>
      </c>
      <c r="D28" s="11" t="str">
        <f>VLOOKUP($H28,Plan2!$A$4:$H$28,5,FALSE)</f>
        <v>A</v>
      </c>
      <c r="E28" s="12">
        <f>VLOOKUP($H28,Plan2!$A$4:$H$28,6,FALSE)</f>
        <v>45</v>
      </c>
      <c r="F28" s="9" t="str">
        <f>VLOOKUP($H28,Plan2!$A$4:$H$28,7,FALSE)</f>
        <v>+</v>
      </c>
      <c r="G28" s="15">
        <f>VLOOKUP($H28,Plan2!$A$4:$H$28,8,FALSE)</f>
        <v>940</v>
      </c>
      <c r="H28" s="3" t="s">
        <v>35</v>
      </c>
      <c r="I28" s="4">
        <v>267245.24</v>
      </c>
      <c r="J28" s="5"/>
      <c r="K28" s="5"/>
      <c r="L28" s="6">
        <v>3.3</v>
      </c>
      <c r="M28" s="7" t="s">
        <v>34</v>
      </c>
      <c r="N28" s="8">
        <f>VLOOKUP($M28,Plan2!$L$4:$S$27,2,FALSE)</f>
        <v>37</v>
      </c>
      <c r="O28" s="9" t="str">
        <f>VLOOKUP($M28,Plan2!$L$4:$S$27,3,FALSE)</f>
        <v>+</v>
      </c>
      <c r="P28" s="10">
        <f>VLOOKUP($M28,Plan2!$L$4:$S$27,4,FALSE)</f>
        <v>340</v>
      </c>
      <c r="Q28" s="11" t="str">
        <f>VLOOKUP($M28,Plan2!$L$4:$S$27,5,FALSE)</f>
        <v>A</v>
      </c>
      <c r="R28" s="12">
        <f>VLOOKUP($M28,Plan2!$L$4:$S$27,6,FALSE)</f>
        <v>42</v>
      </c>
      <c r="S28" s="9" t="str">
        <f>VLOOKUP($M28,Plan2!$L$4:$S$27,7,FALSE)</f>
        <v>+</v>
      </c>
      <c r="T28" s="10">
        <f>VLOOKUP($M28,Plan2!$L$4:$S$27,8,FALSE)</f>
        <v>120</v>
      </c>
      <c r="U28" s="1"/>
      <c r="V28" s="13" t="s">
        <v>69</v>
      </c>
      <c r="W28">
        <v>24</v>
      </c>
    </row>
    <row r="29" spans="1:23" hidden="1" x14ac:dyDescent="0.25">
      <c r="A29" s="8">
        <f>VLOOKUP($H29,Plan2!$A$4:$H$28,2,FALSE)</f>
        <v>42</v>
      </c>
      <c r="B29" s="9" t="str">
        <f>VLOOKUP($H29,Plan2!$A$4:$H$28,3,FALSE)</f>
        <v>+</v>
      </c>
      <c r="C29" s="15">
        <f>VLOOKUP($H29,Plan2!$A$4:$H$28,4,FALSE)</f>
        <v>100</v>
      </c>
      <c r="D29" s="11" t="str">
        <f>VLOOKUP($H29,Plan2!$A$4:$H$28,5,FALSE)</f>
        <v>A</v>
      </c>
      <c r="E29" s="12">
        <f>VLOOKUP($H29,Plan2!$A$4:$H$28,6,FALSE)</f>
        <v>45</v>
      </c>
      <c r="F29" s="9" t="str">
        <f>VLOOKUP($H29,Plan2!$A$4:$H$28,7,FALSE)</f>
        <v>+</v>
      </c>
      <c r="G29" s="15">
        <f>VLOOKUP($H29,Plan2!$A$4:$H$28,8,FALSE)</f>
        <v>940</v>
      </c>
      <c r="H29" s="3" t="s">
        <v>35</v>
      </c>
      <c r="I29" s="4">
        <v>187989</v>
      </c>
      <c r="J29" s="5"/>
      <c r="K29" s="5"/>
      <c r="L29" s="6">
        <v>1.5</v>
      </c>
      <c r="M29" s="7" t="s">
        <v>36</v>
      </c>
      <c r="N29" s="8">
        <f>VLOOKUP($M29,Plan2!$L$4:$S$27,2,FALSE)</f>
        <v>45</v>
      </c>
      <c r="O29" s="9" t="str">
        <f>VLOOKUP($M29,Plan2!$L$4:$S$27,3,FALSE)</f>
        <v>+</v>
      </c>
      <c r="P29" s="10">
        <f>VLOOKUP($M29,Plan2!$L$4:$S$27,4,FALSE)</f>
        <v>920</v>
      </c>
      <c r="Q29" s="11" t="str">
        <f>VLOOKUP($M29,Plan2!$L$4:$S$27,5,FALSE)</f>
        <v>A</v>
      </c>
      <c r="R29" s="12">
        <f>VLOOKUP($M29,Plan2!$L$4:$S$27,6,FALSE)</f>
        <v>47</v>
      </c>
      <c r="S29" s="9" t="str">
        <f>VLOOKUP($M29,Plan2!$L$4:$S$27,7,FALSE)</f>
        <v>+</v>
      </c>
      <c r="T29" s="10">
        <f>VLOOKUP($M29,Plan2!$L$4:$S$27,8,FALSE)</f>
        <v>280</v>
      </c>
      <c r="U29" s="2"/>
      <c r="V29" s="13" t="s">
        <v>70</v>
      </c>
      <c r="W29">
        <v>25</v>
      </c>
    </row>
    <row r="30" spans="1:23" hidden="1" x14ac:dyDescent="0.25">
      <c r="A30" s="8">
        <f>VLOOKUP($H30,Plan2!$A$4:$H$28,2,FALSE)</f>
        <v>47</v>
      </c>
      <c r="B30" s="9" t="str">
        <f>VLOOKUP($H30,Plan2!$A$4:$H$28,3,FALSE)</f>
        <v>+</v>
      </c>
      <c r="C30" s="15">
        <f>VLOOKUP($H30,Plan2!$A$4:$H$28,4,FALSE)</f>
        <v>260</v>
      </c>
      <c r="D30" s="11" t="str">
        <f>VLOOKUP($H30,Plan2!$A$4:$H$28,5,FALSE)</f>
        <v>A</v>
      </c>
      <c r="E30" s="12">
        <f>VLOOKUP($H30,Plan2!$A$4:$H$28,6,FALSE)</f>
        <v>49</v>
      </c>
      <c r="F30" s="9" t="str">
        <f>VLOOKUP($H30,Plan2!$A$4:$H$28,7,FALSE)</f>
        <v>+</v>
      </c>
      <c r="G30" s="15">
        <f>VLOOKUP($H30,Plan2!$A$4:$H$28,8,FALSE)</f>
        <v>360</v>
      </c>
      <c r="H30" s="3" t="s">
        <v>37</v>
      </c>
      <c r="I30" s="4">
        <v>84222</v>
      </c>
      <c r="J30" s="5"/>
      <c r="K30" s="5"/>
      <c r="L30" s="6">
        <v>1.3</v>
      </c>
      <c r="M30" s="7" t="s">
        <v>36</v>
      </c>
      <c r="N30" s="8">
        <f>VLOOKUP($M30,Plan2!$L$4:$S$27,2,FALSE)</f>
        <v>45</v>
      </c>
      <c r="O30" s="9" t="str">
        <f>VLOOKUP($M30,Plan2!$L$4:$S$27,3,FALSE)</f>
        <v>+</v>
      </c>
      <c r="P30" s="10">
        <f>VLOOKUP($M30,Plan2!$L$4:$S$27,4,FALSE)</f>
        <v>920</v>
      </c>
      <c r="Q30" s="11" t="str">
        <f>VLOOKUP($M30,Plan2!$L$4:$S$27,5,FALSE)</f>
        <v>A</v>
      </c>
      <c r="R30" s="12">
        <f>VLOOKUP($M30,Plan2!$L$4:$S$27,6,FALSE)</f>
        <v>47</v>
      </c>
      <c r="S30" s="9" t="str">
        <f>VLOOKUP($M30,Plan2!$L$4:$S$27,7,FALSE)</f>
        <v>+</v>
      </c>
      <c r="T30" s="10">
        <f>VLOOKUP($M30,Plan2!$L$4:$S$27,8,FALSE)</f>
        <v>280</v>
      </c>
      <c r="U30" s="2"/>
      <c r="V30" s="13" t="s">
        <v>70</v>
      </c>
      <c r="W30">
        <v>26</v>
      </c>
    </row>
    <row r="31" spans="1:23" hidden="1" x14ac:dyDescent="0.25">
      <c r="A31" s="8">
        <f>VLOOKUP($H31,Plan2!$A$4:$H$28,2,FALSE)</f>
        <v>50</v>
      </c>
      <c r="B31" s="9" t="str">
        <f>VLOOKUP($H31,Plan2!$A$4:$H$28,3,FALSE)</f>
        <v>+</v>
      </c>
      <c r="C31" s="15">
        <f>VLOOKUP($H31,Plan2!$A$4:$H$28,4,FALSE)</f>
        <v>540</v>
      </c>
      <c r="D31" s="11" t="str">
        <f>VLOOKUP($H31,Plan2!$A$4:$H$28,5,FALSE)</f>
        <v>A</v>
      </c>
      <c r="E31" s="12">
        <f>VLOOKUP($H31,Plan2!$A$4:$H$28,6,FALSE)</f>
        <v>52</v>
      </c>
      <c r="F31" s="9" t="str">
        <f>VLOOKUP($H31,Plan2!$A$4:$H$28,7,FALSE)</f>
        <v>+</v>
      </c>
      <c r="G31" s="15">
        <f>VLOOKUP($H31,Plan2!$A$4:$H$28,8,FALSE)</f>
        <v>200</v>
      </c>
      <c r="H31" s="3" t="s">
        <v>38</v>
      </c>
      <c r="I31" s="4">
        <v>9519</v>
      </c>
      <c r="J31" s="5"/>
      <c r="K31" s="5"/>
      <c r="L31" s="6">
        <v>4.5999999999999996</v>
      </c>
      <c r="M31" s="7" t="s">
        <v>36</v>
      </c>
      <c r="N31" s="8">
        <f>VLOOKUP($M31,Plan2!$L$4:$S$27,2,FALSE)</f>
        <v>45</v>
      </c>
      <c r="O31" s="9" t="str">
        <f>VLOOKUP($M31,Plan2!$L$4:$S$27,3,FALSE)</f>
        <v>+</v>
      </c>
      <c r="P31" s="10">
        <f>VLOOKUP($M31,Plan2!$L$4:$S$27,4,FALSE)</f>
        <v>920</v>
      </c>
      <c r="Q31" s="11" t="str">
        <f>VLOOKUP($M31,Plan2!$L$4:$S$27,5,FALSE)</f>
        <v>A</v>
      </c>
      <c r="R31" s="12">
        <f>VLOOKUP($M31,Plan2!$L$4:$S$27,6,FALSE)</f>
        <v>47</v>
      </c>
      <c r="S31" s="9" t="str">
        <f>VLOOKUP($M31,Plan2!$L$4:$S$27,7,FALSE)</f>
        <v>+</v>
      </c>
      <c r="T31" s="10">
        <f>VLOOKUP($M31,Plan2!$L$4:$S$27,8,FALSE)</f>
        <v>280</v>
      </c>
      <c r="U31" s="2"/>
      <c r="V31" s="13" t="s">
        <v>70</v>
      </c>
      <c r="W31">
        <v>27</v>
      </c>
    </row>
    <row r="32" spans="1:23" hidden="1" x14ac:dyDescent="0.25">
      <c r="A32" s="8">
        <f>VLOOKUP($H32,Plan2!$A$4:$H$28,2,FALSE)</f>
        <v>50</v>
      </c>
      <c r="B32" s="9" t="str">
        <f>VLOOKUP($H32,Plan2!$A$4:$H$28,3,FALSE)</f>
        <v>+</v>
      </c>
      <c r="C32" s="15">
        <f>VLOOKUP($H32,Plan2!$A$4:$H$28,4,FALSE)</f>
        <v>540</v>
      </c>
      <c r="D32" s="11" t="str">
        <f>VLOOKUP($H32,Plan2!$A$4:$H$28,5,FALSE)</f>
        <v>A</v>
      </c>
      <c r="E32" s="12">
        <f>VLOOKUP($H32,Plan2!$A$4:$H$28,6,FALSE)</f>
        <v>52</v>
      </c>
      <c r="F32" s="9" t="str">
        <f>VLOOKUP($H32,Plan2!$A$4:$H$28,7,FALSE)</f>
        <v>+</v>
      </c>
      <c r="G32" s="15">
        <f>VLOOKUP($H32,Plan2!$A$4:$H$28,8,FALSE)</f>
        <v>200</v>
      </c>
      <c r="H32" s="3" t="s">
        <v>38</v>
      </c>
      <c r="I32" s="4">
        <v>101411</v>
      </c>
      <c r="J32" s="5"/>
      <c r="K32" s="5"/>
      <c r="L32" s="6">
        <v>0.8</v>
      </c>
      <c r="M32" s="7" t="s">
        <v>39</v>
      </c>
      <c r="N32" s="8">
        <f>VLOOKUP($M32,Plan2!$L$4:$S$27,2,FALSE)</f>
        <v>49</v>
      </c>
      <c r="O32" s="9" t="str">
        <f>VLOOKUP($M32,Plan2!$L$4:$S$27,3,FALSE)</f>
        <v>+</v>
      </c>
      <c r="P32" s="10">
        <f>VLOOKUP($M32,Plan2!$L$4:$S$27,4,FALSE)</f>
        <v>320</v>
      </c>
      <c r="Q32" s="11" t="str">
        <f>VLOOKUP($M32,Plan2!$L$4:$S$27,5,FALSE)</f>
        <v>A</v>
      </c>
      <c r="R32" s="12">
        <f>VLOOKUP($M32,Plan2!$L$4:$S$27,6,FALSE)</f>
        <v>50</v>
      </c>
      <c r="S32" s="9" t="str">
        <f>VLOOKUP($M32,Plan2!$L$4:$S$27,7,FALSE)</f>
        <v>+</v>
      </c>
      <c r="T32" s="10">
        <f>VLOOKUP($M32,Plan2!$L$4:$S$27,8,FALSE)</f>
        <v>560</v>
      </c>
      <c r="U32" s="2"/>
      <c r="V32" s="13" t="s">
        <v>70</v>
      </c>
      <c r="W32">
        <v>28</v>
      </c>
    </row>
    <row r="33" spans="1:23" hidden="1" x14ac:dyDescent="0.25">
      <c r="A33" s="8">
        <f>VLOOKUP($H33,Plan2!$A$4:$H$28,2,FALSE)</f>
        <v>50</v>
      </c>
      <c r="B33" s="9" t="str">
        <f>VLOOKUP($H33,Plan2!$A$4:$H$28,3,FALSE)</f>
        <v>+</v>
      </c>
      <c r="C33" s="15">
        <f>VLOOKUP($H33,Plan2!$A$4:$H$28,4,FALSE)</f>
        <v>540</v>
      </c>
      <c r="D33" s="11" t="str">
        <f>VLOOKUP($H33,Plan2!$A$4:$H$28,5,FALSE)</f>
        <v>A</v>
      </c>
      <c r="E33" s="12">
        <f>VLOOKUP($H33,Plan2!$A$4:$H$28,6,FALSE)</f>
        <v>52</v>
      </c>
      <c r="F33" s="9" t="str">
        <f>VLOOKUP($H33,Plan2!$A$4:$H$28,7,FALSE)</f>
        <v>+</v>
      </c>
      <c r="G33" s="15">
        <f>VLOOKUP($H33,Plan2!$A$4:$H$28,8,FALSE)</f>
        <v>200</v>
      </c>
      <c r="H33" s="3" t="s">
        <v>38</v>
      </c>
      <c r="I33" s="4">
        <v>68028</v>
      </c>
      <c r="J33" s="5"/>
      <c r="K33" s="5"/>
      <c r="L33" s="6">
        <v>3.9</v>
      </c>
      <c r="M33" s="7" t="s">
        <v>40</v>
      </c>
      <c r="N33" s="8">
        <f>VLOOKUP($M33,Plan2!$L$4:$S$27,2,FALSE)</f>
        <v>54</v>
      </c>
      <c r="O33" s="9" t="str">
        <f>VLOOKUP($M33,Plan2!$L$4:$S$27,3,FALSE)</f>
        <v>+</v>
      </c>
      <c r="P33" s="10">
        <f>VLOOKUP($M33,Plan2!$L$4:$S$27,4,FALSE)</f>
        <v>240</v>
      </c>
      <c r="Q33" s="11" t="str">
        <f>VLOOKUP($M33,Plan2!$L$4:$S$27,5,FALSE)</f>
        <v>A</v>
      </c>
      <c r="R33" s="12">
        <f>VLOOKUP($M33,Plan2!$L$4:$S$27,6,FALSE)</f>
        <v>55</v>
      </c>
      <c r="S33" s="9" t="str">
        <f>VLOOKUP($M33,Plan2!$L$4:$S$27,7,FALSE)</f>
        <v>+</v>
      </c>
      <c r="T33" s="10">
        <f>VLOOKUP($M33,Plan2!$L$4:$S$27,8,FALSE)</f>
        <v>380</v>
      </c>
      <c r="U33" s="2"/>
      <c r="V33" s="13" t="s">
        <v>70</v>
      </c>
      <c r="W33">
        <v>30</v>
      </c>
    </row>
    <row r="34" spans="1:23" hidden="1" x14ac:dyDescent="0.25">
      <c r="A34" s="8">
        <f>VLOOKUP($H34,Plan2!$A$4:$H$28,2,FALSE)</f>
        <v>50</v>
      </c>
      <c r="B34" s="9" t="str">
        <f>VLOOKUP($H34,Plan2!$A$4:$H$28,3,FALSE)</f>
        <v>+</v>
      </c>
      <c r="C34" s="15">
        <f>VLOOKUP($H34,Plan2!$A$4:$H$28,4,FALSE)</f>
        <v>540</v>
      </c>
      <c r="D34" s="11" t="str">
        <f>VLOOKUP($H34,Plan2!$A$4:$H$28,5,FALSE)</f>
        <v>A</v>
      </c>
      <c r="E34" s="12">
        <f>VLOOKUP($H34,Plan2!$A$4:$H$28,6,FALSE)</f>
        <v>52</v>
      </c>
      <c r="F34" s="9" t="str">
        <f>VLOOKUP($H34,Plan2!$A$4:$H$28,7,FALSE)</f>
        <v>+</v>
      </c>
      <c r="G34" s="15">
        <f>VLOOKUP($H34,Plan2!$A$4:$H$28,8,FALSE)</f>
        <v>200</v>
      </c>
      <c r="H34" s="3" t="s">
        <v>38</v>
      </c>
      <c r="I34" s="4">
        <v>44575.98</v>
      </c>
      <c r="J34" s="5"/>
      <c r="K34" s="5"/>
      <c r="L34" s="6">
        <v>0.9</v>
      </c>
      <c r="M34" s="7" t="s">
        <v>41</v>
      </c>
      <c r="N34" s="8">
        <f>VLOOKUP($M34,Plan2!$L$4:$S$27,2,FALSE)</f>
        <v>52</v>
      </c>
      <c r="O34" s="9" t="str">
        <f>VLOOKUP($M34,Plan2!$L$4:$S$27,3,FALSE)</f>
        <v>+</v>
      </c>
      <c r="P34" s="10">
        <f>VLOOKUP($M34,Plan2!$L$4:$S$27,4,FALSE)</f>
        <v>180</v>
      </c>
      <c r="Q34" s="11" t="str">
        <f>VLOOKUP($M34,Plan2!$L$4:$S$27,5,FALSE)</f>
        <v>A</v>
      </c>
      <c r="R34" s="12">
        <f>VLOOKUP($M34,Plan2!$L$4:$S$27,6,FALSE)</f>
        <v>52</v>
      </c>
      <c r="S34" s="9" t="str">
        <f>VLOOKUP($M34,Plan2!$L$4:$S$27,7,FALSE)</f>
        <v>+</v>
      </c>
      <c r="T34" s="10">
        <f>VLOOKUP($M34,Plan2!$L$4:$S$27,8,FALSE)</f>
        <v>760</v>
      </c>
      <c r="U34" s="2"/>
      <c r="V34" s="13" t="s">
        <v>70</v>
      </c>
      <c r="W34">
        <v>29</v>
      </c>
    </row>
    <row r="35" spans="1:23" hidden="1" x14ac:dyDescent="0.25">
      <c r="A35" s="8">
        <f>VLOOKUP($H35,Plan2!$A$4:$H$28,2,FALSE)</f>
        <v>52</v>
      </c>
      <c r="B35" s="9" t="str">
        <f>VLOOKUP($H35,Plan2!$A$4:$H$28,3,FALSE)</f>
        <v>+</v>
      </c>
      <c r="C35" s="15">
        <f>VLOOKUP($H35,Plan2!$A$4:$H$28,4,FALSE)</f>
        <v>720</v>
      </c>
      <c r="D35" s="11" t="str">
        <f>VLOOKUP($H35,Plan2!$A$4:$H$28,5,FALSE)</f>
        <v>A</v>
      </c>
      <c r="E35" s="12">
        <f>VLOOKUP($H35,Plan2!$A$4:$H$28,6,FALSE)</f>
        <v>54</v>
      </c>
      <c r="F35" s="9" t="str">
        <f>VLOOKUP($H35,Plan2!$A$4:$H$28,7,FALSE)</f>
        <v>+</v>
      </c>
      <c r="G35" s="15">
        <f>VLOOKUP($H35,Plan2!$A$4:$H$28,8,FALSE)</f>
        <v>260</v>
      </c>
      <c r="H35" s="3" t="s">
        <v>42</v>
      </c>
      <c r="I35" s="4">
        <v>104099.98</v>
      </c>
      <c r="J35" s="5"/>
      <c r="K35" s="5"/>
      <c r="L35" s="6">
        <v>1.2</v>
      </c>
      <c r="M35" s="7" t="s">
        <v>40</v>
      </c>
      <c r="N35" s="8">
        <f>VLOOKUP($M35,Plan2!$L$4:$S$27,2,FALSE)</f>
        <v>54</v>
      </c>
      <c r="O35" s="9" t="str">
        <f>VLOOKUP($M35,Plan2!$L$4:$S$27,3,FALSE)</f>
        <v>+</v>
      </c>
      <c r="P35" s="10">
        <f>VLOOKUP($M35,Plan2!$L$4:$S$27,4,FALSE)</f>
        <v>240</v>
      </c>
      <c r="Q35" s="11" t="str">
        <f>VLOOKUP($M35,Plan2!$L$4:$S$27,5,FALSE)</f>
        <v>A</v>
      </c>
      <c r="R35" s="12">
        <f>VLOOKUP($M35,Plan2!$L$4:$S$27,6,FALSE)</f>
        <v>55</v>
      </c>
      <c r="S35" s="9" t="str">
        <f>VLOOKUP($M35,Plan2!$L$4:$S$27,7,FALSE)</f>
        <v>+</v>
      </c>
      <c r="T35" s="10">
        <f>VLOOKUP($M35,Plan2!$L$4:$S$27,8,FALSE)</f>
        <v>380</v>
      </c>
      <c r="U35" s="2"/>
      <c r="V35" s="13" t="s">
        <v>70</v>
      </c>
      <c r="W35">
        <v>31</v>
      </c>
    </row>
    <row r="36" spans="1:23" x14ac:dyDescent="0.25">
      <c r="A36" s="8">
        <f>VLOOKUP($H36,Plan2!$A$4:$H$28,2,FALSE)</f>
        <v>55</v>
      </c>
      <c r="B36" s="9" t="str">
        <f>VLOOKUP($H36,Plan2!$A$4:$H$28,3,FALSE)</f>
        <v>+</v>
      </c>
      <c r="C36" s="15">
        <f>VLOOKUP($H36,Plan2!$A$4:$H$28,4,FALSE)</f>
        <v>360</v>
      </c>
      <c r="D36" s="11" t="str">
        <f>VLOOKUP($H36,Plan2!$A$4:$H$28,5,FALSE)</f>
        <v>A</v>
      </c>
      <c r="E36" s="12">
        <f>VLOOKUP($H36,Plan2!$A$4:$H$28,6,FALSE)</f>
        <v>58</v>
      </c>
      <c r="F36" s="9" t="str">
        <f>VLOOKUP($H36,Plan2!$A$4:$H$28,7,FALSE)</f>
        <v>+</v>
      </c>
      <c r="G36" s="15">
        <f>VLOOKUP($H36,Plan2!$A$4:$H$28,8,FALSE)</f>
        <v>260</v>
      </c>
      <c r="H36" s="3" t="s">
        <v>43</v>
      </c>
      <c r="I36" s="4">
        <v>160000</v>
      </c>
      <c r="J36" s="5"/>
      <c r="K36" s="5"/>
      <c r="L36" s="6">
        <v>1.1000000000000001</v>
      </c>
      <c r="M36" s="7" t="s">
        <v>40</v>
      </c>
      <c r="N36" s="8">
        <f>VLOOKUP($M36,Plan2!$L$4:$S$27,2,FALSE)</f>
        <v>54</v>
      </c>
      <c r="O36" s="9" t="str">
        <f>VLOOKUP($M36,Plan2!$L$4:$S$27,3,FALSE)</f>
        <v>+</v>
      </c>
      <c r="P36" s="10">
        <f>VLOOKUP($M36,Plan2!$L$4:$S$27,4,FALSE)</f>
        <v>240</v>
      </c>
      <c r="Q36" s="11" t="str">
        <f>VLOOKUP($M36,Plan2!$L$4:$S$27,5,FALSE)</f>
        <v>A</v>
      </c>
      <c r="R36" s="12">
        <f>VLOOKUP($M36,Plan2!$L$4:$S$27,6,FALSE)</f>
        <v>55</v>
      </c>
      <c r="S36" s="9" t="str">
        <f>VLOOKUP($M36,Plan2!$L$4:$S$27,7,FALSE)</f>
        <v>+</v>
      </c>
      <c r="T36" s="10">
        <f>VLOOKUP($M36,Plan2!$L$4:$S$27,8,FALSE)</f>
        <v>380</v>
      </c>
      <c r="U36" s="2"/>
      <c r="V36" s="13" t="s">
        <v>69</v>
      </c>
      <c r="W36">
        <v>32</v>
      </c>
    </row>
    <row r="37" spans="1:23" x14ac:dyDescent="0.25">
      <c r="A37" s="8">
        <f>VLOOKUP($H37,Plan2!$A$4:$H$28,2,FALSE)</f>
        <v>55</v>
      </c>
      <c r="B37" s="9" t="str">
        <f>VLOOKUP($H37,Plan2!$A$4:$H$28,3,FALSE)</f>
        <v>+</v>
      </c>
      <c r="C37" s="15">
        <f>VLOOKUP($H37,Plan2!$A$4:$H$28,4,FALSE)</f>
        <v>360</v>
      </c>
      <c r="D37" s="11" t="str">
        <f>VLOOKUP($H37,Plan2!$A$4:$H$28,5,FALSE)</f>
        <v>A</v>
      </c>
      <c r="E37" s="12">
        <f>VLOOKUP($H37,Plan2!$A$4:$H$28,6,FALSE)</f>
        <v>58</v>
      </c>
      <c r="F37" s="9" t="str">
        <f>VLOOKUP($H37,Plan2!$A$4:$H$28,7,FALSE)</f>
        <v>+</v>
      </c>
      <c r="G37" s="15">
        <f>VLOOKUP($H37,Plan2!$A$4:$H$28,8,FALSE)</f>
        <v>260</v>
      </c>
      <c r="H37" s="3" t="s">
        <v>43</v>
      </c>
      <c r="I37" s="4">
        <f>635916*0.23</f>
        <v>146260.68</v>
      </c>
      <c r="J37" s="5"/>
      <c r="K37" s="5"/>
      <c r="L37" s="6">
        <v>6</v>
      </c>
      <c r="M37" s="7" t="s">
        <v>44</v>
      </c>
      <c r="N37" s="8">
        <f>VLOOKUP($M37,Plan2!$L$4:$S$27,2,FALSE)</f>
        <v>61</v>
      </c>
      <c r="O37" s="9" t="str">
        <f>VLOOKUP($M37,Plan2!$L$4:$S$27,3,FALSE)</f>
        <v>+</v>
      </c>
      <c r="P37" s="10">
        <f>VLOOKUP($M37,Plan2!$L$4:$S$27,4,FALSE)</f>
        <v>520</v>
      </c>
      <c r="Q37" s="11" t="str">
        <f>VLOOKUP($M37,Plan2!$L$4:$S$27,5,FALSE)</f>
        <v>A</v>
      </c>
      <c r="R37" s="12">
        <f>VLOOKUP($M37,Plan2!$L$4:$S$27,6,FALSE)</f>
        <v>62</v>
      </c>
      <c r="S37" s="9" t="str">
        <f>VLOOKUP($M37,Plan2!$L$4:$S$27,7,FALSE)</f>
        <v>+</v>
      </c>
      <c r="T37" s="10">
        <f>VLOOKUP($M37,Plan2!$L$4:$S$27,8,FALSE)</f>
        <v>120</v>
      </c>
      <c r="U37" s="2"/>
      <c r="V37" s="13" t="s">
        <v>69</v>
      </c>
      <c r="W37">
        <v>39</v>
      </c>
    </row>
    <row r="38" spans="1:23" x14ac:dyDescent="0.25">
      <c r="A38" s="8">
        <f>VLOOKUP($H38,Plan2!$A$4:$H$28,2,FALSE)</f>
        <v>55</v>
      </c>
      <c r="B38" s="9" t="str">
        <f>VLOOKUP($H38,Plan2!$A$4:$H$28,3,FALSE)</f>
        <v>+</v>
      </c>
      <c r="C38" s="15">
        <f>VLOOKUP($H38,Plan2!$A$4:$H$28,4,FALSE)</f>
        <v>360</v>
      </c>
      <c r="D38" s="11" t="str">
        <f>VLOOKUP($H38,Plan2!$A$4:$H$28,5,FALSE)</f>
        <v>A</v>
      </c>
      <c r="E38" s="12">
        <f>VLOOKUP($H38,Plan2!$A$4:$H$28,6,FALSE)</f>
        <v>58</v>
      </c>
      <c r="F38" s="9" t="str">
        <f>VLOOKUP($H38,Plan2!$A$4:$H$28,7,FALSE)</f>
        <v>+</v>
      </c>
      <c r="G38" s="15">
        <f>VLOOKUP($H38,Plan2!$A$4:$H$28,8,FALSE)</f>
        <v>260</v>
      </c>
      <c r="H38" s="3" t="s">
        <v>43</v>
      </c>
      <c r="I38" s="4">
        <f>635916*0.77</f>
        <v>489655.32</v>
      </c>
      <c r="J38" s="5"/>
      <c r="K38" s="5"/>
      <c r="L38" s="6">
        <v>6</v>
      </c>
      <c r="M38" s="7" t="s">
        <v>45</v>
      </c>
      <c r="N38" s="8">
        <f>VLOOKUP($M38,Plan2!$L$4:$S$27,2,FALSE)</f>
        <v>63</v>
      </c>
      <c r="O38" s="9" t="str">
        <f>VLOOKUP($M38,Plan2!$L$4:$S$27,3,FALSE)</f>
        <v>+</v>
      </c>
      <c r="P38" s="10">
        <f>VLOOKUP($M38,Plan2!$L$4:$S$27,4,FALSE)</f>
        <v>700</v>
      </c>
      <c r="Q38" s="11" t="str">
        <f>VLOOKUP($M38,Plan2!$L$4:$S$27,5,FALSE)</f>
        <v>A</v>
      </c>
      <c r="R38" s="12">
        <f>VLOOKUP($M38,Plan2!$L$4:$S$27,6,FALSE)</f>
        <v>65</v>
      </c>
      <c r="S38" s="9" t="str">
        <f>VLOOKUP($M38,Plan2!$L$4:$S$27,7,FALSE)</f>
        <v>+</v>
      </c>
      <c r="T38" s="10">
        <f>VLOOKUP($M38,Plan2!$L$4:$S$27,8,FALSE)</f>
        <v>60</v>
      </c>
      <c r="U38" s="2"/>
      <c r="V38" s="13" t="s">
        <v>69</v>
      </c>
      <c r="W38">
        <v>39</v>
      </c>
    </row>
    <row r="39" spans="1:23" hidden="1" x14ac:dyDescent="0.25">
      <c r="A39" s="8">
        <f>VLOOKUP($H39,Plan2!$A$4:$H$28,2,FALSE)</f>
        <v>55</v>
      </c>
      <c r="B39" s="9" t="str">
        <f>VLOOKUP($H39,Plan2!$A$4:$H$28,3,FALSE)</f>
        <v>+</v>
      </c>
      <c r="C39" s="15">
        <f>VLOOKUP($H39,Plan2!$A$4:$H$28,4,FALSE)</f>
        <v>360</v>
      </c>
      <c r="D39" s="11" t="str">
        <f>VLOOKUP($H39,Plan2!$A$4:$H$28,5,FALSE)</f>
        <v>A</v>
      </c>
      <c r="E39" s="12">
        <f>VLOOKUP($H39,Plan2!$A$4:$H$28,6,FALSE)</f>
        <v>58</v>
      </c>
      <c r="F39" s="9" t="str">
        <f>VLOOKUP($H39,Plan2!$A$4:$H$28,7,FALSE)</f>
        <v>+</v>
      </c>
      <c r="G39" s="15">
        <f>VLOOKUP($H39,Plan2!$A$4:$H$28,8,FALSE)</f>
        <v>260</v>
      </c>
      <c r="H39" s="3" t="s">
        <v>43</v>
      </c>
      <c r="I39" s="4">
        <v>105697</v>
      </c>
      <c r="J39" s="5"/>
      <c r="K39" s="5"/>
      <c r="L39" s="6">
        <v>0.8</v>
      </c>
      <c r="M39" s="7" t="s">
        <v>46</v>
      </c>
      <c r="N39" s="8">
        <f>VLOOKUP($M39,Plan2!$L$4:$S$27,2,FALSE)</f>
        <v>58</v>
      </c>
      <c r="O39" s="9" t="str">
        <f>VLOOKUP($M39,Plan2!$L$4:$S$27,3,FALSE)</f>
        <v>+</v>
      </c>
      <c r="P39" s="10">
        <f>VLOOKUP($M39,Plan2!$L$4:$S$27,4,FALSE)</f>
        <v>220</v>
      </c>
      <c r="Q39" s="11" t="str">
        <f>VLOOKUP($M39,Plan2!$L$4:$S$27,5,FALSE)</f>
        <v>A</v>
      </c>
      <c r="R39" s="12">
        <f>VLOOKUP($M39,Plan2!$L$4:$S$27,6,FALSE)</f>
        <v>58</v>
      </c>
      <c r="S39" s="9" t="str">
        <f>VLOOKUP($M39,Plan2!$L$4:$S$27,7,FALSE)</f>
        <v>+</v>
      </c>
      <c r="T39" s="10">
        <f>VLOOKUP($M39,Plan2!$L$4:$S$27,8,FALSE)</f>
        <v>860</v>
      </c>
      <c r="U39" s="2"/>
      <c r="V39" s="13" t="s">
        <v>70</v>
      </c>
      <c r="W39">
        <v>33</v>
      </c>
    </row>
    <row r="40" spans="1:23" hidden="1" x14ac:dyDescent="0.25">
      <c r="A40" s="8">
        <f>VLOOKUP($H40,Plan2!$A$4:$H$28,2,FALSE)</f>
        <v>58</v>
      </c>
      <c r="B40" s="9" t="str">
        <f>VLOOKUP($H40,Plan2!$A$4:$H$28,3,FALSE)</f>
        <v>+</v>
      </c>
      <c r="C40" s="15">
        <f>VLOOKUP($H40,Plan2!$A$4:$H$28,4,FALSE)</f>
        <v>840</v>
      </c>
      <c r="D40" s="11" t="str">
        <f>VLOOKUP($H40,Plan2!$A$4:$H$28,5,FALSE)</f>
        <v>A</v>
      </c>
      <c r="E40" s="12">
        <f>VLOOKUP($H40,Plan2!$A$4:$H$28,6,FALSE)</f>
        <v>59</v>
      </c>
      <c r="F40" s="9" t="str">
        <f>VLOOKUP($H40,Plan2!$A$4:$H$28,7,FALSE)</f>
        <v>+</v>
      </c>
      <c r="G40" s="15">
        <f>VLOOKUP($H40,Plan2!$A$4:$H$28,8,FALSE)</f>
        <v>200</v>
      </c>
      <c r="H40" s="3" t="s">
        <v>47</v>
      </c>
      <c r="I40" s="4">
        <v>8103</v>
      </c>
      <c r="J40" s="5"/>
      <c r="K40" s="5"/>
      <c r="L40" s="6">
        <v>0.3</v>
      </c>
      <c r="M40" s="7" t="s">
        <v>46</v>
      </c>
      <c r="N40" s="8">
        <f>VLOOKUP($M40,Plan2!$L$4:$S$27,2,FALSE)</f>
        <v>58</v>
      </c>
      <c r="O40" s="9" t="str">
        <f>VLOOKUP($M40,Plan2!$L$4:$S$27,3,FALSE)</f>
        <v>+</v>
      </c>
      <c r="P40" s="10">
        <f>VLOOKUP($M40,Plan2!$L$4:$S$27,4,FALSE)</f>
        <v>220</v>
      </c>
      <c r="Q40" s="11" t="str">
        <f>VLOOKUP($M40,Plan2!$L$4:$S$27,5,FALSE)</f>
        <v>A</v>
      </c>
      <c r="R40" s="12">
        <f>VLOOKUP($M40,Plan2!$L$4:$S$27,6,FALSE)</f>
        <v>58</v>
      </c>
      <c r="S40" s="9" t="str">
        <f>VLOOKUP($M40,Plan2!$L$4:$S$27,7,FALSE)</f>
        <v>+</v>
      </c>
      <c r="T40" s="10">
        <f>VLOOKUP($M40,Plan2!$L$4:$S$27,8,FALSE)</f>
        <v>860</v>
      </c>
      <c r="U40" s="2"/>
      <c r="V40" s="13" t="s">
        <v>70</v>
      </c>
      <c r="W40">
        <v>34</v>
      </c>
    </row>
    <row r="41" spans="1:23" hidden="1" x14ac:dyDescent="0.25">
      <c r="A41" s="8">
        <f>VLOOKUP($H41,Plan2!$A$4:$H$28,2,FALSE)</f>
        <v>59</v>
      </c>
      <c r="B41" s="9" t="str">
        <f>VLOOKUP($H41,Plan2!$A$4:$H$28,3,FALSE)</f>
        <v>+</v>
      </c>
      <c r="C41" s="15">
        <f>VLOOKUP($H41,Plan2!$A$4:$H$28,4,FALSE)</f>
        <v>380</v>
      </c>
      <c r="D41" s="11" t="str">
        <f>VLOOKUP($H41,Plan2!$A$4:$H$28,5,FALSE)</f>
        <v>A</v>
      </c>
      <c r="E41" s="12">
        <f>VLOOKUP($H41,Plan2!$A$4:$H$28,6,FALSE)</f>
        <v>59</v>
      </c>
      <c r="F41" s="9" t="str">
        <f>VLOOKUP($H41,Plan2!$A$4:$H$28,7,FALSE)</f>
        <v>+</v>
      </c>
      <c r="G41" s="15">
        <f>VLOOKUP($H41,Plan2!$A$4:$H$28,8,FALSE)</f>
        <v>980</v>
      </c>
      <c r="H41" s="3" t="s">
        <v>48</v>
      </c>
      <c r="I41" s="4">
        <v>5112.5</v>
      </c>
      <c r="J41" s="5"/>
      <c r="K41" s="5"/>
      <c r="L41" s="6">
        <v>0.9</v>
      </c>
      <c r="M41" s="7" t="s">
        <v>46</v>
      </c>
      <c r="N41" s="8">
        <f>VLOOKUP($M41,Plan2!$L$4:$S$27,2,FALSE)</f>
        <v>58</v>
      </c>
      <c r="O41" s="9" t="str">
        <f>VLOOKUP($M41,Plan2!$L$4:$S$27,3,FALSE)</f>
        <v>+</v>
      </c>
      <c r="P41" s="10">
        <f>VLOOKUP($M41,Plan2!$L$4:$S$27,4,FALSE)</f>
        <v>220</v>
      </c>
      <c r="Q41" s="11" t="str">
        <f>VLOOKUP($M41,Plan2!$L$4:$S$27,5,FALSE)</f>
        <v>A</v>
      </c>
      <c r="R41" s="12">
        <f>VLOOKUP($M41,Plan2!$L$4:$S$27,6,FALSE)</f>
        <v>58</v>
      </c>
      <c r="S41" s="9" t="str">
        <f>VLOOKUP($M41,Plan2!$L$4:$S$27,7,FALSE)</f>
        <v>+</v>
      </c>
      <c r="T41" s="10">
        <f>VLOOKUP($M41,Plan2!$L$4:$S$27,8,FALSE)</f>
        <v>860</v>
      </c>
      <c r="U41" s="2"/>
      <c r="V41" s="13" t="s">
        <v>70</v>
      </c>
      <c r="W41">
        <v>35</v>
      </c>
    </row>
    <row r="42" spans="1:23" hidden="1" x14ac:dyDescent="0.25">
      <c r="A42" s="8">
        <f>VLOOKUP($H42,Plan2!$A$4:$H$28,2,FALSE)</f>
        <v>59</v>
      </c>
      <c r="B42" s="9" t="str">
        <f>VLOOKUP($H42,Plan2!$A$4:$H$28,3,FALSE)</f>
        <v>+</v>
      </c>
      <c r="C42" s="15">
        <f>VLOOKUP($H42,Plan2!$A$4:$H$28,4,FALSE)</f>
        <v>380</v>
      </c>
      <c r="D42" s="11" t="str">
        <f>VLOOKUP($H42,Plan2!$A$4:$H$28,5,FALSE)</f>
        <v>A</v>
      </c>
      <c r="E42" s="12">
        <f>VLOOKUP($H42,Plan2!$A$4:$H$28,6,FALSE)</f>
        <v>59</v>
      </c>
      <c r="F42" s="9" t="str">
        <f>VLOOKUP($H42,Plan2!$A$4:$H$28,7,FALSE)</f>
        <v>+</v>
      </c>
      <c r="G42" s="15">
        <f>VLOOKUP($H42,Plan2!$A$4:$H$28,8,FALSE)</f>
        <v>980</v>
      </c>
      <c r="H42" s="3" t="s">
        <v>48</v>
      </c>
      <c r="I42" s="4">
        <v>11994</v>
      </c>
      <c r="J42" s="5"/>
      <c r="K42" s="5"/>
      <c r="L42" s="6">
        <v>0.2</v>
      </c>
      <c r="M42" s="7" t="s">
        <v>49</v>
      </c>
      <c r="N42" s="8">
        <f>VLOOKUP($M42,Plan2!$L$4:$S$27,2,FALSE)</f>
        <v>59</v>
      </c>
      <c r="O42" s="9" t="str">
        <f>VLOOKUP($M42,Plan2!$L$4:$S$27,3,FALSE)</f>
        <v>+</v>
      </c>
      <c r="P42" s="10">
        <f>VLOOKUP($M42,Plan2!$L$4:$S$27,4,FALSE)</f>
        <v>180</v>
      </c>
      <c r="Q42" s="11" t="str">
        <f>VLOOKUP($M42,Plan2!$L$4:$S$27,5,FALSE)</f>
        <v>A</v>
      </c>
      <c r="R42" s="12">
        <f>VLOOKUP($M42,Plan2!$L$4:$S$27,6,FALSE)</f>
        <v>59</v>
      </c>
      <c r="S42" s="9" t="str">
        <f>VLOOKUP($M42,Plan2!$L$4:$S$27,7,FALSE)</f>
        <v>+</v>
      </c>
      <c r="T42" s="10">
        <f>VLOOKUP($M42,Plan2!$L$4:$S$27,8,FALSE)</f>
        <v>420</v>
      </c>
      <c r="U42" s="2"/>
      <c r="V42" s="13" t="s">
        <v>70</v>
      </c>
      <c r="W42">
        <v>36</v>
      </c>
    </row>
    <row r="43" spans="1:23" hidden="1" x14ac:dyDescent="0.25">
      <c r="A43" s="8">
        <f>VLOOKUP($H43,Plan2!$A$4:$H$28,2,FALSE)</f>
        <v>59</v>
      </c>
      <c r="B43" s="9" t="str">
        <f>VLOOKUP($H43,Plan2!$A$4:$H$28,3,FALSE)</f>
        <v>+</v>
      </c>
      <c r="C43" s="15">
        <f>VLOOKUP($H43,Plan2!$A$4:$H$28,4,FALSE)</f>
        <v>380</v>
      </c>
      <c r="D43" s="11" t="str">
        <f>VLOOKUP($H43,Plan2!$A$4:$H$28,5,FALSE)</f>
        <v>A</v>
      </c>
      <c r="E43" s="12">
        <f>VLOOKUP($H43,Plan2!$A$4:$H$28,6,FALSE)</f>
        <v>59</v>
      </c>
      <c r="F43" s="9" t="str">
        <f>VLOOKUP($H43,Plan2!$A$4:$H$28,7,FALSE)</f>
        <v>+</v>
      </c>
      <c r="G43" s="15">
        <f>VLOOKUP($H43,Plan2!$A$4:$H$28,8,FALSE)</f>
        <v>980</v>
      </c>
      <c r="H43" s="3" t="s">
        <v>48</v>
      </c>
      <c r="I43" s="4">
        <v>21826</v>
      </c>
      <c r="J43" s="5"/>
      <c r="K43" s="5"/>
      <c r="L43" s="6">
        <v>0.4</v>
      </c>
      <c r="M43" s="7" t="s">
        <v>50</v>
      </c>
      <c r="N43" s="8">
        <f>VLOOKUP($M43,Plan2!$L$4:$S$27,2,FALSE)</f>
        <v>59</v>
      </c>
      <c r="O43" s="9" t="str">
        <f>VLOOKUP($M43,Plan2!$L$4:$S$27,3,FALSE)</f>
        <v>+</v>
      </c>
      <c r="P43" s="10">
        <f>VLOOKUP($M43,Plan2!$L$4:$S$27,4,FALSE)</f>
        <v>960</v>
      </c>
      <c r="Q43" s="11" t="str">
        <f>VLOOKUP($M43,Plan2!$L$4:$S$27,5,FALSE)</f>
        <v>A</v>
      </c>
      <c r="R43" s="12">
        <f>VLOOKUP($M43,Plan2!$L$4:$S$27,6,FALSE)</f>
        <v>60</v>
      </c>
      <c r="S43" s="9" t="str">
        <f>VLOOKUP($M43,Plan2!$L$4:$S$27,7,FALSE)</f>
        <v>+</v>
      </c>
      <c r="T43" s="10">
        <f>VLOOKUP($M43,Plan2!$L$4:$S$27,8,FALSE)</f>
        <v>300</v>
      </c>
      <c r="U43" s="2"/>
      <c r="V43" s="13" t="s">
        <v>70</v>
      </c>
      <c r="W43">
        <v>37</v>
      </c>
    </row>
    <row r="44" spans="1:23" hidden="1" x14ac:dyDescent="0.25">
      <c r="A44" s="8">
        <f>VLOOKUP($H44,Plan2!$A$4:$H$28,2,FALSE)</f>
        <v>60</v>
      </c>
      <c r="B44" s="9" t="str">
        <f>VLOOKUP($H44,Plan2!$A$4:$H$28,3,FALSE)</f>
        <v>+</v>
      </c>
      <c r="C44" s="15">
        <f>VLOOKUP($H44,Plan2!$A$4:$H$28,4,FALSE)</f>
        <v>280</v>
      </c>
      <c r="D44" s="11" t="str">
        <f>VLOOKUP($H44,Plan2!$A$4:$H$28,5,FALSE)</f>
        <v>A</v>
      </c>
      <c r="E44" s="12">
        <f>VLOOKUP($H44,Plan2!$A$4:$H$28,6,FALSE)</f>
        <v>61</v>
      </c>
      <c r="F44" s="9" t="str">
        <f>VLOOKUP($H44,Plan2!$A$4:$H$28,7,FALSE)</f>
        <v>+</v>
      </c>
      <c r="G44" s="15">
        <f>VLOOKUP($H44,Plan2!$A$4:$H$28,8,FALSE)</f>
        <v>540</v>
      </c>
      <c r="H44" s="3" t="s">
        <v>51</v>
      </c>
      <c r="I44" s="4">
        <v>85044</v>
      </c>
      <c r="J44" s="5"/>
      <c r="K44" s="5"/>
      <c r="L44" s="6">
        <v>4.0999999999999996</v>
      </c>
      <c r="M44" s="7" t="s">
        <v>45</v>
      </c>
      <c r="N44" s="8">
        <f>VLOOKUP($M44,Plan2!$L$4:$S$27,2,FALSE)</f>
        <v>63</v>
      </c>
      <c r="O44" s="9" t="str">
        <f>VLOOKUP($M44,Plan2!$L$4:$S$27,3,FALSE)</f>
        <v>+</v>
      </c>
      <c r="P44" s="10">
        <f>VLOOKUP($M44,Plan2!$L$4:$S$27,4,FALSE)</f>
        <v>700</v>
      </c>
      <c r="Q44" s="11" t="str">
        <f>VLOOKUP($M44,Plan2!$L$4:$S$27,5,FALSE)</f>
        <v>A</v>
      </c>
      <c r="R44" s="12">
        <f>VLOOKUP($M44,Plan2!$L$4:$S$27,6,FALSE)</f>
        <v>65</v>
      </c>
      <c r="S44" s="9" t="str">
        <f>VLOOKUP($M44,Plan2!$L$4:$S$27,7,FALSE)</f>
        <v>+</v>
      </c>
      <c r="T44" s="10">
        <f>VLOOKUP($M44,Plan2!$L$4:$S$27,8,FALSE)</f>
        <v>60</v>
      </c>
      <c r="U44" s="2"/>
      <c r="V44" s="13" t="s">
        <v>70</v>
      </c>
      <c r="W44">
        <v>40</v>
      </c>
    </row>
    <row r="45" spans="1:23" hidden="1" x14ac:dyDescent="0.25">
      <c r="A45" s="8">
        <f>VLOOKUP($H45,Plan2!$A$4:$H$28,2,FALSE)</f>
        <v>60</v>
      </c>
      <c r="B45" s="9" t="str">
        <f>VLOOKUP($H45,Plan2!$A$4:$H$28,3,FALSE)</f>
        <v>+</v>
      </c>
      <c r="C45" s="15">
        <f>VLOOKUP($H45,Plan2!$A$4:$H$28,4,FALSE)</f>
        <v>280</v>
      </c>
      <c r="D45" s="11" t="str">
        <f>VLOOKUP($H45,Plan2!$A$4:$H$28,5,FALSE)</f>
        <v>A</v>
      </c>
      <c r="E45" s="12">
        <f>VLOOKUP($H45,Plan2!$A$4:$H$28,6,FALSE)</f>
        <v>61</v>
      </c>
      <c r="F45" s="9" t="str">
        <f>VLOOKUP($H45,Plan2!$A$4:$H$28,7,FALSE)</f>
        <v>+</v>
      </c>
      <c r="G45" s="15">
        <f>VLOOKUP($H45,Plan2!$A$4:$H$28,8,FALSE)</f>
        <v>540</v>
      </c>
      <c r="H45" s="3" t="s">
        <v>51</v>
      </c>
      <c r="I45" s="4">
        <v>151012</v>
      </c>
      <c r="J45" s="5"/>
      <c r="K45" s="5"/>
      <c r="L45" s="6">
        <v>0.8</v>
      </c>
      <c r="M45" s="7" t="s">
        <v>44</v>
      </c>
      <c r="N45" s="8">
        <f>VLOOKUP($M45,Plan2!$L$4:$S$27,2,FALSE)</f>
        <v>61</v>
      </c>
      <c r="O45" s="9" t="str">
        <f>VLOOKUP($M45,Plan2!$L$4:$S$27,3,FALSE)</f>
        <v>+</v>
      </c>
      <c r="P45" s="10">
        <f>VLOOKUP($M45,Plan2!$L$4:$S$27,4,FALSE)</f>
        <v>520</v>
      </c>
      <c r="Q45" s="11" t="str">
        <f>VLOOKUP($M45,Plan2!$L$4:$S$27,5,FALSE)</f>
        <v>A</v>
      </c>
      <c r="R45" s="12">
        <f>VLOOKUP($M45,Plan2!$L$4:$S$27,6,FALSE)</f>
        <v>62</v>
      </c>
      <c r="S45" s="9" t="str">
        <f>VLOOKUP($M45,Plan2!$L$4:$S$27,7,FALSE)</f>
        <v>+</v>
      </c>
      <c r="T45" s="10">
        <f>VLOOKUP($M45,Plan2!$L$4:$S$27,8,FALSE)</f>
        <v>120</v>
      </c>
      <c r="U45" s="2"/>
      <c r="V45" s="13" t="s">
        <v>70</v>
      </c>
      <c r="W45">
        <v>41</v>
      </c>
    </row>
    <row r="46" spans="1:23" hidden="1" x14ac:dyDescent="0.25">
      <c r="A46" s="8">
        <f>VLOOKUP($H46,Plan2!$A$4:$H$28,2,FALSE)</f>
        <v>62</v>
      </c>
      <c r="B46" s="9" t="str">
        <f>VLOOKUP($H46,Plan2!$A$4:$H$28,3,FALSE)</f>
        <v>+</v>
      </c>
      <c r="C46" s="15">
        <f>VLOOKUP($H46,Plan2!$A$4:$H$28,4,FALSE)</f>
        <v>80</v>
      </c>
      <c r="D46" s="11" t="str">
        <f>VLOOKUP($H46,Plan2!$A$4:$H$28,5,FALSE)</f>
        <v>A</v>
      </c>
      <c r="E46" s="12">
        <f>VLOOKUP($H46,Plan2!$A$4:$H$28,6,FALSE)</f>
        <v>63</v>
      </c>
      <c r="F46" s="9" t="str">
        <f>VLOOKUP($H46,Plan2!$A$4:$H$28,7,FALSE)</f>
        <v>+</v>
      </c>
      <c r="G46" s="15">
        <f>VLOOKUP($H46,Plan2!$A$4:$H$28,8,FALSE)</f>
        <v>740</v>
      </c>
      <c r="H46" s="3" t="s">
        <v>52</v>
      </c>
      <c r="I46" s="4">
        <v>262805</v>
      </c>
      <c r="J46" s="5"/>
      <c r="K46" s="5"/>
      <c r="L46" s="6">
        <v>1.2</v>
      </c>
      <c r="M46" s="7" t="s">
        <v>45</v>
      </c>
      <c r="N46" s="8">
        <f>VLOOKUP($M46,Plan2!$L$4:$S$27,2,FALSE)</f>
        <v>63</v>
      </c>
      <c r="O46" s="9" t="str">
        <f>VLOOKUP($M46,Plan2!$L$4:$S$27,3,FALSE)</f>
        <v>+</v>
      </c>
      <c r="P46" s="10">
        <f>VLOOKUP($M46,Plan2!$L$4:$S$27,4,FALSE)</f>
        <v>700</v>
      </c>
      <c r="Q46" s="11" t="str">
        <f>VLOOKUP($M46,Plan2!$L$4:$S$27,5,FALSE)</f>
        <v>A</v>
      </c>
      <c r="R46" s="12">
        <f>VLOOKUP($M46,Plan2!$L$4:$S$27,6,FALSE)</f>
        <v>65</v>
      </c>
      <c r="S46" s="9" t="str">
        <f>VLOOKUP($M46,Plan2!$L$4:$S$27,7,FALSE)</f>
        <v>+</v>
      </c>
      <c r="T46" s="10">
        <f>VLOOKUP($M46,Plan2!$L$4:$S$27,8,FALSE)</f>
        <v>60</v>
      </c>
      <c r="U46" s="2"/>
      <c r="V46" s="13" t="s">
        <v>70</v>
      </c>
      <c r="W46">
        <v>42</v>
      </c>
    </row>
    <row r="47" spans="1:23" hidden="1" x14ac:dyDescent="0.25">
      <c r="A47" s="8">
        <f>VLOOKUP($H47,Plan2!$A$4:$H$28,2,FALSE)</f>
        <v>65</v>
      </c>
      <c r="B47" s="9" t="str">
        <f>VLOOKUP($H47,Plan2!$A$4:$H$28,3,FALSE)</f>
        <v>+</v>
      </c>
      <c r="C47" s="15">
        <f>VLOOKUP($H47,Plan2!$A$4:$H$28,4,FALSE)</f>
        <v>40</v>
      </c>
      <c r="D47" s="11" t="str">
        <f>VLOOKUP($H47,Plan2!$A$4:$H$28,5,FALSE)</f>
        <v>A</v>
      </c>
      <c r="E47" s="12">
        <f>VLOOKUP($H47,Plan2!$A$4:$H$28,6,FALSE)</f>
        <v>66</v>
      </c>
      <c r="F47" s="9" t="str">
        <f>VLOOKUP($H47,Plan2!$A$4:$H$28,7,FALSE)</f>
        <v>+</v>
      </c>
      <c r="G47" s="15">
        <f>VLOOKUP($H47,Plan2!$A$4:$H$28,8,FALSE)</f>
        <v>480</v>
      </c>
      <c r="H47" s="3" t="s">
        <v>53</v>
      </c>
      <c r="I47" s="4">
        <v>160435</v>
      </c>
      <c r="J47" s="5"/>
      <c r="K47" s="5"/>
      <c r="L47" s="6">
        <v>0.8</v>
      </c>
      <c r="M47" s="7" t="s">
        <v>45</v>
      </c>
      <c r="N47" s="8">
        <f>VLOOKUP($M47,Plan2!$L$4:$S$27,2,FALSE)</f>
        <v>63</v>
      </c>
      <c r="O47" s="9" t="str">
        <f>VLOOKUP($M47,Plan2!$L$4:$S$27,3,FALSE)</f>
        <v>+</v>
      </c>
      <c r="P47" s="10">
        <f>VLOOKUP($M47,Plan2!$L$4:$S$27,4,FALSE)</f>
        <v>700</v>
      </c>
      <c r="Q47" s="11" t="str">
        <f>VLOOKUP($M47,Plan2!$L$4:$S$27,5,FALSE)</f>
        <v>A</v>
      </c>
      <c r="R47" s="12">
        <f>VLOOKUP($M47,Plan2!$L$4:$S$27,6,FALSE)</f>
        <v>65</v>
      </c>
      <c r="S47" s="9" t="str">
        <f>VLOOKUP($M47,Plan2!$L$4:$S$27,7,FALSE)</f>
        <v>+</v>
      </c>
      <c r="T47" s="10">
        <f>VLOOKUP($M47,Plan2!$L$4:$S$27,8,FALSE)</f>
        <v>60</v>
      </c>
      <c r="U47" s="2"/>
      <c r="V47" s="13" t="s">
        <v>70</v>
      </c>
      <c r="W47">
        <v>43</v>
      </c>
    </row>
    <row r="48" spans="1:23" hidden="1" x14ac:dyDescent="0.25">
      <c r="A48" s="8">
        <f>VLOOKUP($H48,Plan2!$A$4:$H$28,2,FALSE)</f>
        <v>65</v>
      </c>
      <c r="B48" s="9" t="str">
        <f>VLOOKUP($H48,Plan2!$A$4:$H$28,3,FALSE)</f>
        <v>+</v>
      </c>
      <c r="C48" s="15">
        <f>VLOOKUP($H48,Plan2!$A$4:$H$28,4,FALSE)</f>
        <v>40</v>
      </c>
      <c r="D48" s="11" t="str">
        <f>VLOOKUP($H48,Plan2!$A$4:$H$28,5,FALSE)</f>
        <v>A</v>
      </c>
      <c r="E48" s="12">
        <f>VLOOKUP($H48,Plan2!$A$4:$H$28,6,FALSE)</f>
        <v>66</v>
      </c>
      <c r="F48" s="9" t="str">
        <f>VLOOKUP($H48,Plan2!$A$4:$H$28,7,FALSE)</f>
        <v>+</v>
      </c>
      <c r="G48" s="15">
        <f>VLOOKUP($H48,Plan2!$A$4:$H$28,8,FALSE)</f>
        <v>480</v>
      </c>
      <c r="H48" s="3" t="s">
        <v>53</v>
      </c>
      <c r="I48" s="4">
        <v>149160</v>
      </c>
      <c r="J48" s="5"/>
      <c r="K48" s="5"/>
      <c r="L48" s="6">
        <v>0.7</v>
      </c>
      <c r="M48" s="7" t="s">
        <v>54</v>
      </c>
      <c r="N48" s="8">
        <f>VLOOKUP($M48,Plan2!$L$4:$S$27,2,FALSE)</f>
        <v>66</v>
      </c>
      <c r="O48" s="9" t="str">
        <f>VLOOKUP($M48,Plan2!$L$4:$S$27,3,FALSE)</f>
        <v>+</v>
      </c>
      <c r="P48" s="10">
        <f>VLOOKUP($M48,Plan2!$L$4:$S$27,4,FALSE)</f>
        <v>460</v>
      </c>
      <c r="Q48" s="11" t="str">
        <f>VLOOKUP($M48,Plan2!$L$4:$S$27,5,FALSE)</f>
        <v>A</v>
      </c>
      <c r="R48" s="12">
        <f>VLOOKUP($M48,Plan2!$L$4:$S$27,6,FALSE)</f>
        <v>67</v>
      </c>
      <c r="S48" s="9" t="str">
        <f>VLOOKUP($M48,Plan2!$L$4:$S$27,7,FALSE)</f>
        <v>+</v>
      </c>
      <c r="T48" s="10">
        <f>VLOOKUP($M48,Plan2!$L$4:$S$27,8,FALSE)</f>
        <v>380</v>
      </c>
      <c r="U48" s="2"/>
      <c r="V48" s="13" t="s">
        <v>70</v>
      </c>
      <c r="W48">
        <v>44</v>
      </c>
    </row>
    <row r="49" spans="1:23" hidden="1" x14ac:dyDescent="0.25">
      <c r="A49" s="8">
        <f>VLOOKUP($H49,Plan2!$A$4:$H$28,2,FALSE)</f>
        <v>67</v>
      </c>
      <c r="B49" s="9" t="str">
        <f>VLOOKUP($H49,Plan2!$A$4:$H$28,3,FALSE)</f>
        <v>+</v>
      </c>
      <c r="C49" s="15">
        <f>VLOOKUP($H49,Plan2!$A$4:$H$28,4,FALSE)</f>
        <v>360</v>
      </c>
      <c r="D49" s="11" t="str">
        <f>VLOOKUP($H49,Plan2!$A$4:$H$28,5,FALSE)</f>
        <v>A</v>
      </c>
      <c r="E49" s="12">
        <f>VLOOKUP($H49,Plan2!$A$4:$H$28,6,FALSE)</f>
        <v>70</v>
      </c>
      <c r="F49" s="9" t="str">
        <f>VLOOKUP($H49,Plan2!$A$4:$H$28,7,FALSE)</f>
        <v>+</v>
      </c>
      <c r="G49" s="15">
        <f>VLOOKUP($H49,Plan2!$A$4:$H$28,8,FALSE)</f>
        <v>580</v>
      </c>
      <c r="H49" s="3" t="s">
        <v>55</v>
      </c>
      <c r="I49" s="4">
        <v>24240</v>
      </c>
      <c r="J49" s="5"/>
      <c r="K49" s="5"/>
      <c r="L49" s="6">
        <v>0.2</v>
      </c>
      <c r="M49" s="7" t="s">
        <v>54</v>
      </c>
      <c r="N49" s="8">
        <f>VLOOKUP($M49,Plan2!$L$4:$S$27,2,FALSE)</f>
        <v>66</v>
      </c>
      <c r="O49" s="9" t="str">
        <f>VLOOKUP($M49,Plan2!$L$4:$S$27,3,FALSE)</f>
        <v>+</v>
      </c>
      <c r="P49" s="10">
        <f>VLOOKUP($M49,Plan2!$L$4:$S$27,4,FALSE)</f>
        <v>460</v>
      </c>
      <c r="Q49" s="11" t="str">
        <f>VLOOKUP($M49,Plan2!$L$4:$S$27,5,FALSE)</f>
        <v>A</v>
      </c>
      <c r="R49" s="12">
        <f>VLOOKUP($M49,Plan2!$L$4:$S$27,6,FALSE)</f>
        <v>67</v>
      </c>
      <c r="S49" s="9" t="str">
        <f>VLOOKUP($M49,Plan2!$L$4:$S$27,7,FALSE)</f>
        <v>+</v>
      </c>
      <c r="T49" s="10">
        <f>VLOOKUP($M49,Plan2!$L$4:$S$27,8,FALSE)</f>
        <v>380</v>
      </c>
      <c r="U49" s="2"/>
      <c r="V49" s="13" t="s">
        <v>70</v>
      </c>
      <c r="W49">
        <v>45</v>
      </c>
    </row>
    <row r="50" spans="1:23" hidden="1" x14ac:dyDescent="0.25">
      <c r="A50" s="8">
        <f>VLOOKUP($H50,Plan2!$A$4:$H$28,2,FALSE)</f>
        <v>67</v>
      </c>
      <c r="B50" s="9" t="str">
        <f>VLOOKUP($H50,Plan2!$A$4:$H$28,3,FALSE)</f>
        <v>+</v>
      </c>
      <c r="C50" s="15">
        <f>VLOOKUP($H50,Plan2!$A$4:$H$28,4,FALSE)</f>
        <v>360</v>
      </c>
      <c r="D50" s="11" t="str">
        <f>VLOOKUP($H50,Plan2!$A$4:$H$28,5,FALSE)</f>
        <v>A</v>
      </c>
      <c r="E50" s="12">
        <f>VLOOKUP($H50,Plan2!$A$4:$H$28,6,FALSE)</f>
        <v>70</v>
      </c>
      <c r="F50" s="9" t="str">
        <f>VLOOKUP($H50,Plan2!$A$4:$H$28,7,FALSE)</f>
        <v>+</v>
      </c>
      <c r="G50" s="15">
        <f>VLOOKUP($H50,Plan2!$A$4:$H$28,8,FALSE)</f>
        <v>580</v>
      </c>
      <c r="H50" s="3" t="s">
        <v>55</v>
      </c>
      <c r="I50" s="4">
        <v>337322</v>
      </c>
      <c r="J50" s="5"/>
      <c r="K50" s="5"/>
      <c r="L50" s="6">
        <v>6.9</v>
      </c>
      <c r="M50" s="7" t="s">
        <v>56</v>
      </c>
      <c r="N50" s="8">
        <f>VLOOKUP($M50,Plan2!$L$4:$S$27,2,FALSE)</f>
        <v>73</v>
      </c>
      <c r="O50" s="9" t="str">
        <f>VLOOKUP($M50,Plan2!$L$4:$S$27,3,FALSE)</f>
        <v>+</v>
      </c>
      <c r="P50" s="10">
        <f>VLOOKUP($M50,Plan2!$L$4:$S$27,4,FALSE)</f>
        <v>720</v>
      </c>
      <c r="Q50" s="11" t="str">
        <f>VLOOKUP($M50,Plan2!$L$4:$S$27,5,FALSE)</f>
        <v>A</v>
      </c>
      <c r="R50" s="12">
        <f>VLOOKUP($M50,Plan2!$L$4:$S$27,6,FALSE)</f>
        <v>78</v>
      </c>
      <c r="S50" s="9" t="str">
        <f>VLOOKUP($M50,Plan2!$L$4:$S$27,7,FALSE)</f>
        <v>+</v>
      </c>
      <c r="T50" s="10">
        <f>VLOOKUP($M50,Plan2!$L$4:$S$27,8,FALSE)</f>
        <v>500</v>
      </c>
      <c r="U50" s="2"/>
      <c r="V50" s="13" t="s">
        <v>70</v>
      </c>
      <c r="W50">
        <v>47</v>
      </c>
    </row>
    <row r="51" spans="1:23" hidden="1" x14ac:dyDescent="0.25">
      <c r="A51" s="8">
        <f>VLOOKUP($H51,Plan2!$A$4:$H$28,2,FALSE)</f>
        <v>67</v>
      </c>
      <c r="B51" s="9" t="str">
        <f>VLOOKUP($H51,Plan2!$A$4:$H$28,3,FALSE)</f>
        <v>+</v>
      </c>
      <c r="C51" s="15">
        <f>VLOOKUP($H51,Plan2!$A$4:$H$28,4,FALSE)</f>
        <v>360</v>
      </c>
      <c r="D51" s="11" t="str">
        <f>VLOOKUP($H51,Plan2!$A$4:$H$28,5,FALSE)</f>
        <v>A</v>
      </c>
      <c r="E51" s="12">
        <f>VLOOKUP($H51,Plan2!$A$4:$H$28,6,FALSE)</f>
        <v>70</v>
      </c>
      <c r="F51" s="9" t="str">
        <f>VLOOKUP($H51,Plan2!$A$4:$H$28,7,FALSE)</f>
        <v>+</v>
      </c>
      <c r="G51" s="15">
        <f>VLOOKUP($H51,Plan2!$A$4:$H$28,8,FALSE)</f>
        <v>580</v>
      </c>
      <c r="H51" s="3" t="s">
        <v>55</v>
      </c>
      <c r="I51" s="4">
        <v>18588</v>
      </c>
      <c r="J51" s="5"/>
      <c r="K51" s="5"/>
      <c r="L51" s="6">
        <v>2.4</v>
      </c>
      <c r="M51" s="7" t="s">
        <v>57</v>
      </c>
      <c r="N51" s="8">
        <f>VLOOKUP($M51,Plan2!$L$4:$S$27,2,FALSE)</f>
        <v>70</v>
      </c>
      <c r="O51" s="9" t="str">
        <f>VLOOKUP($M51,Plan2!$L$4:$S$27,3,FALSE)</f>
        <v>+</v>
      </c>
      <c r="P51" s="10">
        <f>VLOOKUP($M51,Plan2!$L$4:$S$27,4,FALSE)</f>
        <v>540</v>
      </c>
      <c r="Q51" s="11" t="str">
        <f>VLOOKUP($M51,Plan2!$L$4:$S$27,5,FALSE)</f>
        <v>A</v>
      </c>
      <c r="R51" s="12">
        <f>VLOOKUP($M51,Plan2!$L$4:$S$27,6,FALSE)</f>
        <v>73</v>
      </c>
      <c r="S51" s="9" t="str">
        <f>VLOOKUP($M51,Plan2!$L$4:$S$27,7,FALSE)</f>
        <v>+</v>
      </c>
      <c r="T51" s="10">
        <f>VLOOKUP($M51,Plan2!$L$4:$S$27,8,FALSE)</f>
        <v>40</v>
      </c>
      <c r="U51" s="2"/>
      <c r="V51" s="13" t="s">
        <v>70</v>
      </c>
      <c r="W51">
        <v>46</v>
      </c>
    </row>
    <row r="52" spans="1:23" hidden="1" x14ac:dyDescent="0.25">
      <c r="A52" s="8">
        <f>VLOOKUP($H52,Plan2!$A$4:$H$28,2,FALSE)</f>
        <v>72</v>
      </c>
      <c r="B52" s="9" t="str">
        <f>VLOOKUP($H52,Plan2!$A$4:$H$28,3,FALSE)</f>
        <v>+</v>
      </c>
      <c r="C52" s="15">
        <f>VLOOKUP($H52,Plan2!$A$4:$H$28,4,FALSE)</f>
        <v>980</v>
      </c>
      <c r="D52" s="11" t="str">
        <f>VLOOKUP($H52,Plan2!$A$4:$H$28,5,FALSE)</f>
        <v>A</v>
      </c>
      <c r="E52" s="12">
        <f>VLOOKUP($H52,Plan2!$A$4:$H$28,6,FALSE)</f>
        <v>73</v>
      </c>
      <c r="F52" s="9" t="str">
        <f>VLOOKUP($H52,Plan2!$A$4:$H$28,7,FALSE)</f>
        <v>+</v>
      </c>
      <c r="G52" s="15">
        <f>VLOOKUP($H52,Plan2!$A$4:$H$28,8,FALSE)</f>
        <v>780</v>
      </c>
      <c r="H52" s="3" t="s">
        <v>58</v>
      </c>
      <c r="I52" s="4">
        <v>7309</v>
      </c>
      <c r="J52" s="5"/>
      <c r="K52" s="5"/>
      <c r="L52" s="6">
        <v>0.7</v>
      </c>
      <c r="M52" s="7" t="s">
        <v>56</v>
      </c>
      <c r="N52" s="8">
        <f>VLOOKUP($M52,Plan2!$L$4:$S$27,2,FALSE)</f>
        <v>73</v>
      </c>
      <c r="O52" s="9" t="str">
        <f>VLOOKUP($M52,Plan2!$L$4:$S$27,3,FALSE)</f>
        <v>+</v>
      </c>
      <c r="P52" s="10">
        <f>VLOOKUP($M52,Plan2!$L$4:$S$27,4,FALSE)</f>
        <v>720</v>
      </c>
      <c r="Q52" s="11" t="str">
        <f>VLOOKUP($M52,Plan2!$L$4:$S$27,5,FALSE)</f>
        <v>A</v>
      </c>
      <c r="R52" s="12">
        <f>VLOOKUP($M52,Plan2!$L$4:$S$27,6,FALSE)</f>
        <v>78</v>
      </c>
      <c r="S52" s="9" t="str">
        <f>VLOOKUP($M52,Plan2!$L$4:$S$27,7,FALSE)</f>
        <v>+</v>
      </c>
      <c r="T52" s="10">
        <f>VLOOKUP($M52,Plan2!$L$4:$S$27,8,FALSE)</f>
        <v>500</v>
      </c>
      <c r="U52" s="2"/>
      <c r="V52" s="13" t="s">
        <v>70</v>
      </c>
      <c r="W52">
        <v>48</v>
      </c>
    </row>
    <row r="53" spans="1:23" hidden="1" x14ac:dyDescent="0.25">
      <c r="A53" s="8">
        <f>VLOOKUP($H53,Plan2!$A$4:$H$28,2,FALSE)</f>
        <v>78</v>
      </c>
      <c r="B53" s="9" t="str">
        <f>VLOOKUP($H53,Plan2!$A$4:$H$28,3,FALSE)</f>
        <v>+</v>
      </c>
      <c r="C53" s="15">
        <f>VLOOKUP($H53,Plan2!$A$4:$H$28,4,FALSE)</f>
        <v>480</v>
      </c>
      <c r="D53" s="11" t="str">
        <f>VLOOKUP($H53,Plan2!$A$4:$H$28,5,FALSE)</f>
        <v>A</v>
      </c>
      <c r="E53" s="12">
        <f>VLOOKUP($H53,Plan2!$A$4:$H$28,6,FALSE)</f>
        <v>80</v>
      </c>
      <c r="F53" s="9" t="str">
        <f>VLOOKUP($H53,Plan2!$A$4:$H$28,7,FALSE)</f>
        <v>+</v>
      </c>
      <c r="G53" s="15">
        <f>VLOOKUP($H53,Plan2!$A$4:$H$28,8,FALSE)</f>
        <v>234.5</v>
      </c>
      <c r="H53" s="3" t="s">
        <v>59</v>
      </c>
      <c r="I53" s="4">
        <v>142570</v>
      </c>
      <c r="J53" s="5"/>
      <c r="K53" s="5"/>
      <c r="L53" s="6">
        <v>3.5</v>
      </c>
      <c r="M53" s="7" t="s">
        <v>56</v>
      </c>
      <c r="N53" s="8">
        <f>VLOOKUP($M53,Plan2!$L$4:$S$27,2,FALSE)</f>
        <v>73</v>
      </c>
      <c r="O53" s="9" t="str">
        <f>VLOOKUP($M53,Plan2!$L$4:$S$27,3,FALSE)</f>
        <v>+</v>
      </c>
      <c r="P53" s="10">
        <f>VLOOKUP($M53,Plan2!$L$4:$S$27,4,FALSE)</f>
        <v>720</v>
      </c>
      <c r="Q53" s="11" t="str">
        <f>VLOOKUP($M53,Plan2!$L$4:$S$27,5,FALSE)</f>
        <v>A</v>
      </c>
      <c r="R53" s="12">
        <f>VLOOKUP($M53,Plan2!$L$4:$S$27,6,FALSE)</f>
        <v>78</v>
      </c>
      <c r="S53" s="9" t="str">
        <f>VLOOKUP($M53,Plan2!$L$4:$S$27,7,FALSE)</f>
        <v>+</v>
      </c>
      <c r="T53" s="10">
        <f>VLOOKUP($M53,Plan2!$L$4:$S$27,8,FALSE)</f>
        <v>500</v>
      </c>
      <c r="U53" s="2"/>
      <c r="V53" s="13" t="s">
        <v>68</v>
      </c>
      <c r="W53">
        <v>49</v>
      </c>
    </row>
    <row r="54" spans="1:23" hidden="1" x14ac:dyDescent="0.25">
      <c r="A54" s="8">
        <f>VLOOKUP($H54,Plan2!$A$4:$H$28,2,FALSE)</f>
        <v>78</v>
      </c>
      <c r="B54" s="9" t="str">
        <f>VLOOKUP($H54,Plan2!$A$4:$H$28,3,FALSE)</f>
        <v>+</v>
      </c>
      <c r="C54" s="15">
        <f>VLOOKUP($H54,Plan2!$A$4:$H$28,4,FALSE)</f>
        <v>480</v>
      </c>
      <c r="D54" s="11" t="str">
        <f>VLOOKUP($H54,Plan2!$A$4:$H$28,5,FALSE)</f>
        <v>A</v>
      </c>
      <c r="E54" s="12">
        <f>VLOOKUP($H54,Plan2!$A$4:$H$28,6,FALSE)</f>
        <v>80</v>
      </c>
      <c r="F54" s="9" t="str">
        <f>VLOOKUP($H54,Plan2!$A$4:$H$28,7,FALSE)</f>
        <v>+</v>
      </c>
      <c r="G54" s="15">
        <f>VLOOKUP($H54,Plan2!$A$4:$H$28,8,FALSE)</f>
        <v>234.5</v>
      </c>
      <c r="H54" s="3" t="s">
        <v>59</v>
      </c>
      <c r="I54" s="4">
        <v>310174</v>
      </c>
      <c r="J54" s="5"/>
      <c r="K54" s="5"/>
      <c r="L54" s="6">
        <v>2.2999999999999998</v>
      </c>
      <c r="M54" s="7" t="s">
        <v>56</v>
      </c>
      <c r="N54" s="8">
        <f>VLOOKUP($M54,Plan2!$L$4:$S$27,2,FALSE)</f>
        <v>73</v>
      </c>
      <c r="O54" s="9" t="str">
        <f>VLOOKUP($M54,Plan2!$L$4:$S$27,3,FALSE)</f>
        <v>+</v>
      </c>
      <c r="P54" s="10">
        <f>VLOOKUP($M54,Plan2!$L$4:$S$27,4,FALSE)</f>
        <v>720</v>
      </c>
      <c r="Q54" s="11" t="str">
        <f>VLOOKUP($M54,Plan2!$L$4:$S$27,5,FALSE)</f>
        <v>A</v>
      </c>
      <c r="R54" s="12">
        <f>VLOOKUP($M54,Plan2!$L$4:$S$27,6,FALSE)</f>
        <v>78</v>
      </c>
      <c r="S54" s="9" t="str">
        <f>VLOOKUP($M54,Plan2!$L$4:$S$27,7,FALSE)</f>
        <v>+</v>
      </c>
      <c r="T54" s="10">
        <f>VLOOKUP($M54,Plan2!$L$4:$S$27,8,FALSE)</f>
        <v>500</v>
      </c>
      <c r="U54" s="2"/>
      <c r="V54" s="13" t="s">
        <v>70</v>
      </c>
      <c r="W54">
        <v>50</v>
      </c>
    </row>
  </sheetData>
  <autoFilter ref="V1:V54">
    <filterColumn colId="0">
      <filters>
        <filter val="BF - Alargamento de aterro"/>
      </filters>
    </filterColumn>
  </autoFilter>
  <mergeCells count="7">
    <mergeCell ref="A1:I1"/>
    <mergeCell ref="J1:V1"/>
    <mergeCell ref="V2:V3"/>
    <mergeCell ref="U2:U3"/>
    <mergeCell ref="I2:K2"/>
    <mergeCell ref="N2:T3"/>
    <mergeCell ref="A2:G3"/>
  </mergeCells>
  <conditionalFormatting sqref="V2 V4:V14">
    <cfRule type="cellIs" dxfId="13" priority="13" stopIfTrue="1" operator="equal">
      <formula>"COMP LONG"</formula>
    </cfRule>
    <cfRule type="cellIs" dxfId="12" priority="14" stopIfTrue="1" operator="equal">
      <formula>"COMP LAT"</formula>
    </cfRule>
  </conditionalFormatting>
  <conditionalFormatting sqref="V15:V16 V18 V28 V36:V38 V53">
    <cfRule type="cellIs" dxfId="11" priority="11" stopIfTrue="1" operator="equal">
      <formula>"COMP LONG"</formula>
    </cfRule>
    <cfRule type="cellIs" dxfId="10" priority="12" stopIfTrue="1" operator="equal">
      <formula>"COMP LAT"</formula>
    </cfRule>
  </conditionalFormatting>
  <conditionalFormatting sqref="V17">
    <cfRule type="cellIs" dxfId="9" priority="9" stopIfTrue="1" operator="equal">
      <formula>"COMP LONG"</formula>
    </cfRule>
    <cfRule type="cellIs" dxfId="8" priority="10" stopIfTrue="1" operator="equal">
      <formula>"COMP LAT"</formula>
    </cfRule>
  </conditionalFormatting>
  <conditionalFormatting sqref="V19:V27">
    <cfRule type="cellIs" dxfId="7" priority="7" stopIfTrue="1" operator="equal">
      <formula>"COMP LONG"</formula>
    </cfRule>
    <cfRule type="cellIs" dxfId="6" priority="8" stopIfTrue="1" operator="equal">
      <formula>"COMP LAT"</formula>
    </cfRule>
  </conditionalFormatting>
  <conditionalFormatting sqref="V29:V35">
    <cfRule type="cellIs" dxfId="5" priority="5" stopIfTrue="1" operator="equal">
      <formula>"COMP LONG"</formula>
    </cfRule>
    <cfRule type="cellIs" dxfId="4" priority="6" stopIfTrue="1" operator="equal">
      <formula>"COMP LAT"</formula>
    </cfRule>
  </conditionalFormatting>
  <conditionalFormatting sqref="V39:V52">
    <cfRule type="cellIs" dxfId="3" priority="3" stopIfTrue="1" operator="equal">
      <formula>"COMP LONG"</formula>
    </cfRule>
    <cfRule type="cellIs" dxfId="2" priority="4" stopIfTrue="1" operator="equal">
      <formula>"COMP LAT"</formula>
    </cfRule>
  </conditionalFormatting>
  <conditionalFormatting sqref="V54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27"/>
  <sheetViews>
    <sheetView workbookViewId="0">
      <selection activeCell="S6" sqref="S6"/>
    </sheetView>
  </sheetViews>
  <sheetFormatPr defaultRowHeight="15" x14ac:dyDescent="0.25"/>
  <cols>
    <col min="2" max="2" width="3" bestFit="1" customWidth="1"/>
    <col min="3" max="3" width="2" bestFit="1" customWidth="1"/>
    <col min="4" max="4" width="4" bestFit="1" customWidth="1"/>
    <col min="5" max="5" width="2.28515625" bestFit="1" customWidth="1"/>
    <col min="6" max="6" width="3" bestFit="1" customWidth="1"/>
    <col min="7" max="7" width="2" bestFit="1" customWidth="1"/>
    <col min="8" max="8" width="4" bestFit="1" customWidth="1"/>
    <col min="13" max="13" width="3.85546875" bestFit="1" customWidth="1"/>
    <col min="14" max="14" width="2" bestFit="1" customWidth="1"/>
    <col min="15" max="15" width="4" bestFit="1" customWidth="1"/>
    <col min="16" max="16" width="2.28515625" bestFit="1" customWidth="1"/>
    <col min="17" max="17" width="3" bestFit="1" customWidth="1"/>
    <col min="18" max="18" width="2" bestFit="1" customWidth="1"/>
    <col min="19" max="19" width="7" bestFit="1" customWidth="1"/>
    <col min="20" max="20" width="4" bestFit="1" customWidth="1"/>
  </cols>
  <sheetData>
    <row r="4" spans="1:19" x14ac:dyDescent="0.25">
      <c r="A4" s="18" t="s">
        <v>12</v>
      </c>
      <c r="B4" s="19">
        <v>0</v>
      </c>
      <c r="C4" s="19" t="s">
        <v>10</v>
      </c>
      <c r="D4" s="19">
        <v>640</v>
      </c>
      <c r="E4" s="19" t="s">
        <v>11</v>
      </c>
      <c r="F4" s="19">
        <v>4</v>
      </c>
      <c r="G4" s="19" t="s">
        <v>10</v>
      </c>
      <c r="H4" s="20">
        <v>640</v>
      </c>
      <c r="L4" s="18" t="s">
        <v>13</v>
      </c>
      <c r="M4" s="19">
        <v>0</v>
      </c>
      <c r="N4" s="19" t="s">
        <v>10</v>
      </c>
      <c r="O4" s="19">
        <v>0</v>
      </c>
      <c r="P4" s="19" t="s">
        <v>11</v>
      </c>
      <c r="Q4" s="19">
        <v>0</v>
      </c>
      <c r="R4" s="19" t="s">
        <v>10</v>
      </c>
      <c r="S4" s="20">
        <v>660</v>
      </c>
    </row>
    <row r="5" spans="1:19" x14ac:dyDescent="0.25">
      <c r="A5" s="18" t="s">
        <v>16</v>
      </c>
      <c r="B5" s="19">
        <v>5</v>
      </c>
      <c r="C5" s="19" t="s">
        <v>10</v>
      </c>
      <c r="D5" s="19">
        <v>80</v>
      </c>
      <c r="E5" s="19" t="s">
        <v>11</v>
      </c>
      <c r="F5" s="19">
        <v>7</v>
      </c>
      <c r="G5" s="19" t="s">
        <v>10</v>
      </c>
      <c r="H5" s="20">
        <v>300</v>
      </c>
      <c r="L5" s="18" t="s">
        <v>15</v>
      </c>
      <c r="M5" s="19">
        <v>4</v>
      </c>
      <c r="N5" s="19" t="s">
        <v>10</v>
      </c>
      <c r="O5" s="19">
        <v>600</v>
      </c>
      <c r="P5" s="19" t="s">
        <v>11</v>
      </c>
      <c r="Q5" s="19">
        <v>5</v>
      </c>
      <c r="R5" s="19" t="s">
        <v>10</v>
      </c>
      <c r="S5" s="20">
        <v>115</v>
      </c>
    </row>
    <row r="6" spans="1:19" x14ac:dyDescent="0.25">
      <c r="A6" s="18" t="s">
        <v>20</v>
      </c>
      <c r="B6" s="19">
        <v>8</v>
      </c>
      <c r="C6" s="19" t="s">
        <v>10</v>
      </c>
      <c r="D6" s="19">
        <v>360</v>
      </c>
      <c r="E6" s="19" t="s">
        <v>11</v>
      </c>
      <c r="F6" s="19">
        <v>9</v>
      </c>
      <c r="G6" s="19" t="s">
        <v>10</v>
      </c>
      <c r="H6" s="20">
        <v>800</v>
      </c>
      <c r="L6" s="18" t="s">
        <v>19</v>
      </c>
      <c r="M6" s="19">
        <v>7</v>
      </c>
      <c r="N6" s="19" t="s">
        <v>10</v>
      </c>
      <c r="O6" s="19">
        <v>280</v>
      </c>
      <c r="P6" s="19" t="s">
        <v>11</v>
      </c>
      <c r="Q6" s="19">
        <v>8</v>
      </c>
      <c r="R6" s="19" t="s">
        <v>10</v>
      </c>
      <c r="S6" s="20">
        <v>380</v>
      </c>
    </row>
    <row r="7" spans="1:19" x14ac:dyDescent="0.25">
      <c r="A7" s="18" t="s">
        <v>22</v>
      </c>
      <c r="B7" s="19">
        <v>10</v>
      </c>
      <c r="C7" s="19" t="s">
        <v>10</v>
      </c>
      <c r="D7" s="19">
        <v>340</v>
      </c>
      <c r="E7" s="19" t="s">
        <v>11</v>
      </c>
      <c r="F7" s="19">
        <v>11</v>
      </c>
      <c r="G7" s="19" t="s">
        <v>10</v>
      </c>
      <c r="H7" s="20">
        <v>920</v>
      </c>
      <c r="L7" s="18" t="s">
        <v>21</v>
      </c>
      <c r="M7" s="19">
        <v>9</v>
      </c>
      <c r="N7" s="19" t="s">
        <v>10</v>
      </c>
      <c r="O7" s="19">
        <v>760</v>
      </c>
      <c r="P7" s="19" t="s">
        <v>11</v>
      </c>
      <c r="Q7" s="19">
        <v>10</v>
      </c>
      <c r="R7" s="19" t="s">
        <v>10</v>
      </c>
      <c r="S7" s="20">
        <v>360</v>
      </c>
    </row>
    <row r="8" spans="1:19" x14ac:dyDescent="0.25">
      <c r="A8" s="18" t="s">
        <v>23</v>
      </c>
      <c r="B8" s="19">
        <v>15</v>
      </c>
      <c r="C8" s="19" t="s">
        <v>10</v>
      </c>
      <c r="D8" s="19">
        <v>460</v>
      </c>
      <c r="E8" s="19" t="s">
        <v>11</v>
      </c>
      <c r="F8" s="19">
        <v>16</v>
      </c>
      <c r="G8" s="19" t="s">
        <v>10</v>
      </c>
      <c r="H8" s="20">
        <v>240</v>
      </c>
      <c r="L8" s="18" t="s">
        <v>18</v>
      </c>
      <c r="M8" s="19">
        <v>11</v>
      </c>
      <c r="N8" s="19" t="s">
        <v>10</v>
      </c>
      <c r="O8" s="19">
        <v>880</v>
      </c>
      <c r="P8" s="19" t="s">
        <v>11</v>
      </c>
      <c r="Q8" s="19">
        <v>15</v>
      </c>
      <c r="R8" s="19" t="s">
        <v>10</v>
      </c>
      <c r="S8" s="20">
        <v>480</v>
      </c>
    </row>
    <row r="9" spans="1:19" x14ac:dyDescent="0.25">
      <c r="A9" s="18" t="s">
        <v>25</v>
      </c>
      <c r="B9" s="19">
        <v>18</v>
      </c>
      <c r="C9" s="19" t="s">
        <v>10</v>
      </c>
      <c r="D9" s="19">
        <v>540</v>
      </c>
      <c r="E9" s="19" t="s">
        <v>11</v>
      </c>
      <c r="F9" s="19">
        <v>20</v>
      </c>
      <c r="G9" s="19" t="s">
        <v>10</v>
      </c>
      <c r="H9" s="20">
        <v>640</v>
      </c>
      <c r="L9" s="18" t="s">
        <v>24</v>
      </c>
      <c r="M9" s="19">
        <v>16</v>
      </c>
      <c r="N9" s="19" t="s">
        <v>10</v>
      </c>
      <c r="O9" s="19">
        <v>220</v>
      </c>
      <c r="P9" s="19" t="s">
        <v>11</v>
      </c>
      <c r="Q9" s="19">
        <v>18</v>
      </c>
      <c r="R9" s="19" t="s">
        <v>10</v>
      </c>
      <c r="S9" s="20">
        <v>560</v>
      </c>
    </row>
    <row r="10" spans="1:19" x14ac:dyDescent="0.25">
      <c r="A10" s="18" t="s">
        <v>30</v>
      </c>
      <c r="B10" s="19">
        <v>22</v>
      </c>
      <c r="C10" s="19" t="s">
        <v>10</v>
      </c>
      <c r="D10" s="19">
        <v>20</v>
      </c>
      <c r="E10" s="19" t="s">
        <v>11</v>
      </c>
      <c r="F10" s="19">
        <v>23</v>
      </c>
      <c r="G10" s="19" t="s">
        <v>10</v>
      </c>
      <c r="H10" s="20">
        <v>60</v>
      </c>
      <c r="L10" s="18" t="s">
        <v>27</v>
      </c>
      <c r="M10" s="19">
        <v>20</v>
      </c>
      <c r="N10" s="19" t="s">
        <v>10</v>
      </c>
      <c r="O10" s="19">
        <v>600</v>
      </c>
      <c r="P10" s="19" t="s">
        <v>11</v>
      </c>
      <c r="Q10" s="19">
        <v>22</v>
      </c>
      <c r="R10" s="19" t="s">
        <v>10</v>
      </c>
      <c r="S10" s="20">
        <v>40</v>
      </c>
    </row>
    <row r="11" spans="1:19" x14ac:dyDescent="0.25">
      <c r="A11" s="18" t="s">
        <v>26</v>
      </c>
      <c r="B11" s="19">
        <v>23</v>
      </c>
      <c r="C11" s="19" t="s">
        <v>10</v>
      </c>
      <c r="D11" s="19">
        <v>780</v>
      </c>
      <c r="E11" s="19" t="s">
        <v>11</v>
      </c>
      <c r="F11" s="19">
        <v>25</v>
      </c>
      <c r="G11" s="19" t="s">
        <v>10</v>
      </c>
      <c r="H11" s="20">
        <v>300</v>
      </c>
      <c r="L11" s="18" t="s">
        <v>29</v>
      </c>
      <c r="M11" s="19">
        <v>23</v>
      </c>
      <c r="N11" s="19" t="s">
        <v>10</v>
      </c>
      <c r="O11" s="19">
        <v>40</v>
      </c>
      <c r="P11" s="19" t="s">
        <v>11</v>
      </c>
      <c r="Q11" s="19">
        <v>23</v>
      </c>
      <c r="R11" s="19" t="s">
        <v>10</v>
      </c>
      <c r="S11" s="20">
        <v>800</v>
      </c>
    </row>
    <row r="12" spans="1:19" x14ac:dyDescent="0.25">
      <c r="A12" s="18" t="s">
        <v>28</v>
      </c>
      <c r="B12" s="19">
        <v>26</v>
      </c>
      <c r="C12" s="19" t="s">
        <v>10</v>
      </c>
      <c r="D12" s="19">
        <v>460</v>
      </c>
      <c r="E12" s="19" t="s">
        <v>11</v>
      </c>
      <c r="F12" s="19">
        <v>30</v>
      </c>
      <c r="G12" s="19" t="s">
        <v>10</v>
      </c>
      <c r="H12" s="20">
        <v>160</v>
      </c>
      <c r="L12" s="18" t="s">
        <v>31</v>
      </c>
      <c r="M12" s="19">
        <v>25</v>
      </c>
      <c r="N12" s="19" t="s">
        <v>10</v>
      </c>
      <c r="O12" s="19">
        <v>280</v>
      </c>
      <c r="P12" s="19" t="s">
        <v>11</v>
      </c>
      <c r="Q12" s="19">
        <v>26</v>
      </c>
      <c r="R12" s="19" t="s">
        <v>10</v>
      </c>
      <c r="S12" s="20">
        <v>480</v>
      </c>
    </row>
    <row r="13" spans="1:19" x14ac:dyDescent="0.25">
      <c r="A13" s="18" t="s">
        <v>33</v>
      </c>
      <c r="B13" s="19">
        <v>32</v>
      </c>
      <c r="C13" s="19" t="s">
        <v>10</v>
      </c>
      <c r="D13" s="19">
        <v>60</v>
      </c>
      <c r="E13" s="19" t="s">
        <v>11</v>
      </c>
      <c r="F13" s="19">
        <v>37</v>
      </c>
      <c r="G13" s="19" t="s">
        <v>10</v>
      </c>
      <c r="H13" s="20">
        <v>380</v>
      </c>
      <c r="L13" s="18" t="s">
        <v>32</v>
      </c>
      <c r="M13" s="19">
        <v>30</v>
      </c>
      <c r="N13" s="19" t="s">
        <v>10</v>
      </c>
      <c r="O13" s="19">
        <v>140</v>
      </c>
      <c r="P13" s="19" t="s">
        <v>11</v>
      </c>
      <c r="Q13" s="19">
        <v>32</v>
      </c>
      <c r="R13" s="19" t="s">
        <v>10</v>
      </c>
      <c r="S13" s="20">
        <v>80</v>
      </c>
    </row>
    <row r="14" spans="1:19" x14ac:dyDescent="0.25">
      <c r="A14" s="18" t="s">
        <v>35</v>
      </c>
      <c r="B14" s="19">
        <v>42</v>
      </c>
      <c r="C14" s="19" t="s">
        <v>10</v>
      </c>
      <c r="D14" s="19">
        <v>100</v>
      </c>
      <c r="E14" s="19" t="s">
        <v>11</v>
      </c>
      <c r="F14" s="19">
        <v>45</v>
      </c>
      <c r="G14" s="19" t="s">
        <v>10</v>
      </c>
      <c r="H14" s="20">
        <v>940</v>
      </c>
      <c r="L14" s="18" t="s">
        <v>34</v>
      </c>
      <c r="M14" s="19">
        <v>37</v>
      </c>
      <c r="N14" s="19" t="s">
        <v>10</v>
      </c>
      <c r="O14" s="19">
        <v>340</v>
      </c>
      <c r="P14" s="19" t="s">
        <v>11</v>
      </c>
      <c r="Q14" s="19">
        <v>42</v>
      </c>
      <c r="R14" s="19" t="s">
        <v>10</v>
      </c>
      <c r="S14" s="20">
        <v>120</v>
      </c>
    </row>
    <row r="15" spans="1:19" x14ac:dyDescent="0.25">
      <c r="A15" s="18" t="s">
        <v>37</v>
      </c>
      <c r="B15" s="19">
        <v>47</v>
      </c>
      <c r="C15" s="19" t="s">
        <v>10</v>
      </c>
      <c r="D15" s="19">
        <v>260</v>
      </c>
      <c r="E15" s="19" t="s">
        <v>11</v>
      </c>
      <c r="F15" s="19">
        <v>49</v>
      </c>
      <c r="G15" s="19" t="s">
        <v>10</v>
      </c>
      <c r="H15" s="20">
        <v>360</v>
      </c>
      <c r="L15" s="18" t="s">
        <v>36</v>
      </c>
      <c r="M15" s="19">
        <v>45</v>
      </c>
      <c r="N15" s="19" t="s">
        <v>10</v>
      </c>
      <c r="O15" s="19">
        <v>920</v>
      </c>
      <c r="P15" s="19" t="s">
        <v>11</v>
      </c>
      <c r="Q15" s="19">
        <v>47</v>
      </c>
      <c r="R15" s="19" t="s">
        <v>10</v>
      </c>
      <c r="S15" s="20">
        <v>280</v>
      </c>
    </row>
    <row r="16" spans="1:19" x14ac:dyDescent="0.25">
      <c r="A16" s="18" t="s">
        <v>38</v>
      </c>
      <c r="B16" s="19">
        <v>50</v>
      </c>
      <c r="C16" s="19" t="s">
        <v>10</v>
      </c>
      <c r="D16" s="19">
        <v>540</v>
      </c>
      <c r="E16" s="19" t="s">
        <v>11</v>
      </c>
      <c r="F16" s="19">
        <v>52</v>
      </c>
      <c r="G16" s="19" t="s">
        <v>10</v>
      </c>
      <c r="H16" s="20">
        <v>200</v>
      </c>
      <c r="L16" s="18" t="s">
        <v>39</v>
      </c>
      <c r="M16" s="19">
        <v>49</v>
      </c>
      <c r="N16" s="19" t="s">
        <v>10</v>
      </c>
      <c r="O16" s="19">
        <v>320</v>
      </c>
      <c r="P16" s="19" t="s">
        <v>11</v>
      </c>
      <c r="Q16" s="19">
        <v>50</v>
      </c>
      <c r="R16" s="19" t="s">
        <v>10</v>
      </c>
      <c r="S16" s="20">
        <v>560</v>
      </c>
    </row>
    <row r="17" spans="1:19" x14ac:dyDescent="0.25">
      <c r="A17" s="18" t="s">
        <v>42</v>
      </c>
      <c r="B17" s="19">
        <v>52</v>
      </c>
      <c r="C17" s="19" t="s">
        <v>10</v>
      </c>
      <c r="D17" s="19">
        <v>720</v>
      </c>
      <c r="E17" s="19" t="s">
        <v>11</v>
      </c>
      <c r="F17" s="19">
        <v>54</v>
      </c>
      <c r="G17" s="19" t="s">
        <v>10</v>
      </c>
      <c r="H17" s="20">
        <v>260</v>
      </c>
      <c r="L17" s="18" t="s">
        <v>41</v>
      </c>
      <c r="M17" s="19">
        <v>52</v>
      </c>
      <c r="N17" s="19" t="s">
        <v>10</v>
      </c>
      <c r="O17" s="19">
        <v>180</v>
      </c>
      <c r="P17" s="19" t="s">
        <v>11</v>
      </c>
      <c r="Q17" s="19">
        <v>52</v>
      </c>
      <c r="R17" s="19" t="s">
        <v>10</v>
      </c>
      <c r="S17" s="20">
        <v>760</v>
      </c>
    </row>
    <row r="18" spans="1:19" x14ac:dyDescent="0.25">
      <c r="A18" s="18" t="s">
        <v>43</v>
      </c>
      <c r="B18" s="19">
        <v>55</v>
      </c>
      <c r="C18" s="19" t="s">
        <v>10</v>
      </c>
      <c r="D18" s="19">
        <v>360</v>
      </c>
      <c r="E18" s="19" t="s">
        <v>11</v>
      </c>
      <c r="F18" s="19">
        <v>58</v>
      </c>
      <c r="G18" s="19" t="s">
        <v>10</v>
      </c>
      <c r="H18" s="20">
        <v>260</v>
      </c>
      <c r="L18" s="18" t="s">
        <v>40</v>
      </c>
      <c r="M18" s="19">
        <v>54</v>
      </c>
      <c r="N18" s="19" t="s">
        <v>10</v>
      </c>
      <c r="O18" s="19">
        <v>240</v>
      </c>
      <c r="P18" s="19" t="s">
        <v>11</v>
      </c>
      <c r="Q18" s="19">
        <v>55</v>
      </c>
      <c r="R18" s="19" t="s">
        <v>10</v>
      </c>
      <c r="S18" s="20">
        <v>380</v>
      </c>
    </row>
    <row r="19" spans="1:19" x14ac:dyDescent="0.25">
      <c r="A19" s="18" t="s">
        <v>47</v>
      </c>
      <c r="B19" s="19">
        <v>58</v>
      </c>
      <c r="C19" s="19" t="s">
        <v>10</v>
      </c>
      <c r="D19" s="19">
        <v>840</v>
      </c>
      <c r="E19" s="19" t="s">
        <v>11</v>
      </c>
      <c r="F19" s="19">
        <v>59</v>
      </c>
      <c r="G19" s="19" t="s">
        <v>10</v>
      </c>
      <c r="H19" s="20">
        <v>200</v>
      </c>
      <c r="L19" s="18" t="s">
        <v>46</v>
      </c>
      <c r="M19" s="19">
        <v>58</v>
      </c>
      <c r="N19" s="19" t="s">
        <v>10</v>
      </c>
      <c r="O19" s="19">
        <v>220</v>
      </c>
      <c r="P19" s="19" t="s">
        <v>11</v>
      </c>
      <c r="Q19" s="19">
        <v>58</v>
      </c>
      <c r="R19" s="19" t="s">
        <v>10</v>
      </c>
      <c r="S19" s="20">
        <v>860</v>
      </c>
    </row>
    <row r="20" spans="1:19" x14ac:dyDescent="0.25">
      <c r="A20" s="18" t="s">
        <v>48</v>
      </c>
      <c r="B20" s="19">
        <v>59</v>
      </c>
      <c r="C20" s="19" t="s">
        <v>10</v>
      </c>
      <c r="D20" s="19">
        <v>380</v>
      </c>
      <c r="E20" s="19" t="s">
        <v>11</v>
      </c>
      <c r="F20" s="19">
        <v>59</v>
      </c>
      <c r="G20" s="19" t="s">
        <v>10</v>
      </c>
      <c r="H20" s="20">
        <v>980</v>
      </c>
      <c r="L20" s="18" t="s">
        <v>49</v>
      </c>
      <c r="M20" s="19">
        <v>59</v>
      </c>
      <c r="N20" s="19" t="s">
        <v>10</v>
      </c>
      <c r="O20" s="19">
        <v>180</v>
      </c>
      <c r="P20" s="19" t="s">
        <v>11</v>
      </c>
      <c r="Q20" s="19">
        <v>59</v>
      </c>
      <c r="R20" s="19" t="s">
        <v>10</v>
      </c>
      <c r="S20" s="20">
        <v>420</v>
      </c>
    </row>
    <row r="21" spans="1:19" x14ac:dyDescent="0.25">
      <c r="A21" s="18" t="s">
        <v>51</v>
      </c>
      <c r="B21" s="19">
        <v>60</v>
      </c>
      <c r="C21" s="19" t="s">
        <v>10</v>
      </c>
      <c r="D21" s="19">
        <v>280</v>
      </c>
      <c r="E21" s="19" t="s">
        <v>11</v>
      </c>
      <c r="F21" s="19">
        <v>61</v>
      </c>
      <c r="G21" s="19" t="s">
        <v>10</v>
      </c>
      <c r="H21" s="20">
        <v>540</v>
      </c>
      <c r="L21" s="18" t="s">
        <v>50</v>
      </c>
      <c r="M21" s="19">
        <v>59</v>
      </c>
      <c r="N21" s="19" t="s">
        <v>10</v>
      </c>
      <c r="O21" s="19">
        <v>960</v>
      </c>
      <c r="P21" s="19" t="s">
        <v>11</v>
      </c>
      <c r="Q21" s="19">
        <v>60</v>
      </c>
      <c r="R21" s="19" t="s">
        <v>10</v>
      </c>
      <c r="S21" s="20">
        <v>300</v>
      </c>
    </row>
    <row r="22" spans="1:19" x14ac:dyDescent="0.25">
      <c r="A22" s="18" t="s">
        <v>52</v>
      </c>
      <c r="B22" s="19">
        <v>62</v>
      </c>
      <c r="C22" s="19" t="s">
        <v>10</v>
      </c>
      <c r="D22" s="19">
        <v>80</v>
      </c>
      <c r="E22" s="19" t="s">
        <v>11</v>
      </c>
      <c r="F22" s="19">
        <v>63</v>
      </c>
      <c r="G22" s="19" t="s">
        <v>10</v>
      </c>
      <c r="H22" s="20">
        <v>740</v>
      </c>
      <c r="L22" s="18" t="s">
        <v>44</v>
      </c>
      <c r="M22" s="19">
        <v>61</v>
      </c>
      <c r="N22" s="19" t="s">
        <v>10</v>
      </c>
      <c r="O22" s="19">
        <v>520</v>
      </c>
      <c r="P22" s="19" t="s">
        <v>11</v>
      </c>
      <c r="Q22" s="19">
        <v>62</v>
      </c>
      <c r="R22" s="19" t="s">
        <v>10</v>
      </c>
      <c r="S22" s="20">
        <v>120</v>
      </c>
    </row>
    <row r="23" spans="1:19" x14ac:dyDescent="0.25">
      <c r="A23" s="18" t="s">
        <v>53</v>
      </c>
      <c r="B23" s="19">
        <v>65</v>
      </c>
      <c r="C23" s="19" t="s">
        <v>10</v>
      </c>
      <c r="D23" s="19">
        <v>40</v>
      </c>
      <c r="E23" s="19" t="s">
        <v>11</v>
      </c>
      <c r="F23" s="19">
        <v>66</v>
      </c>
      <c r="G23" s="19" t="s">
        <v>10</v>
      </c>
      <c r="H23" s="20">
        <v>480</v>
      </c>
      <c r="L23" s="18" t="s">
        <v>45</v>
      </c>
      <c r="M23" s="19">
        <v>63</v>
      </c>
      <c r="N23" s="19" t="s">
        <v>10</v>
      </c>
      <c r="O23" s="19">
        <v>700</v>
      </c>
      <c r="P23" s="19" t="s">
        <v>11</v>
      </c>
      <c r="Q23" s="19">
        <v>65</v>
      </c>
      <c r="R23" s="19" t="s">
        <v>10</v>
      </c>
      <c r="S23" s="20">
        <v>60</v>
      </c>
    </row>
    <row r="24" spans="1:19" x14ac:dyDescent="0.25">
      <c r="A24" s="18" t="s">
        <v>55</v>
      </c>
      <c r="B24" s="19">
        <v>67</v>
      </c>
      <c r="C24" s="19" t="s">
        <v>10</v>
      </c>
      <c r="D24" s="19">
        <v>360</v>
      </c>
      <c r="E24" s="19" t="s">
        <v>11</v>
      </c>
      <c r="F24" s="19">
        <v>70</v>
      </c>
      <c r="G24" s="19" t="s">
        <v>10</v>
      </c>
      <c r="H24" s="20">
        <v>580</v>
      </c>
      <c r="L24" s="18" t="s">
        <v>54</v>
      </c>
      <c r="M24" s="19">
        <v>66</v>
      </c>
      <c r="N24" s="19" t="s">
        <v>10</v>
      </c>
      <c r="O24" s="19">
        <v>460</v>
      </c>
      <c r="P24" s="19" t="s">
        <v>11</v>
      </c>
      <c r="Q24" s="19">
        <v>67</v>
      </c>
      <c r="R24" s="19" t="s">
        <v>10</v>
      </c>
      <c r="S24" s="20">
        <v>380</v>
      </c>
    </row>
    <row r="25" spans="1:19" x14ac:dyDescent="0.25">
      <c r="A25" s="18" t="s">
        <v>58</v>
      </c>
      <c r="B25" s="19">
        <v>72</v>
      </c>
      <c r="C25" s="19" t="s">
        <v>10</v>
      </c>
      <c r="D25" s="19">
        <v>980</v>
      </c>
      <c r="E25" s="19" t="s">
        <v>11</v>
      </c>
      <c r="F25" s="19">
        <v>73</v>
      </c>
      <c r="G25" s="19" t="s">
        <v>10</v>
      </c>
      <c r="H25" s="20">
        <v>780</v>
      </c>
      <c r="L25" s="18" t="s">
        <v>57</v>
      </c>
      <c r="M25" s="19">
        <v>70</v>
      </c>
      <c r="N25" s="19" t="s">
        <v>10</v>
      </c>
      <c r="O25" s="19">
        <v>540</v>
      </c>
      <c r="P25" s="19" t="s">
        <v>11</v>
      </c>
      <c r="Q25" s="19">
        <v>73</v>
      </c>
      <c r="R25" s="19" t="s">
        <v>10</v>
      </c>
      <c r="S25" s="20">
        <v>40</v>
      </c>
    </row>
    <row r="26" spans="1:19" x14ac:dyDescent="0.25">
      <c r="A26" s="18" t="s">
        <v>59</v>
      </c>
      <c r="B26" s="19">
        <v>78</v>
      </c>
      <c r="C26" s="19" t="s">
        <v>10</v>
      </c>
      <c r="D26" s="19">
        <v>480</v>
      </c>
      <c r="E26" s="19" t="s">
        <v>11</v>
      </c>
      <c r="F26" s="19">
        <v>80</v>
      </c>
      <c r="G26" s="19" t="s">
        <v>10</v>
      </c>
      <c r="H26" s="20">
        <v>234.5</v>
      </c>
      <c r="L26" s="18" t="s">
        <v>56</v>
      </c>
      <c r="M26" s="19">
        <v>73</v>
      </c>
      <c r="N26" s="19" t="s">
        <v>10</v>
      </c>
      <c r="O26" s="19">
        <v>720</v>
      </c>
      <c r="P26" s="19" t="s">
        <v>11</v>
      </c>
      <c r="Q26" s="19">
        <v>78</v>
      </c>
      <c r="R26" s="19" t="s">
        <v>10</v>
      </c>
      <c r="S26" s="20">
        <v>500</v>
      </c>
    </row>
    <row r="27" spans="1:19" x14ac:dyDescent="0.25">
      <c r="A27" s="18" t="s">
        <v>60</v>
      </c>
      <c r="B27" s="19"/>
      <c r="C27" s="19" t="s">
        <v>10</v>
      </c>
      <c r="D27" s="19"/>
      <c r="E27" s="19" t="s">
        <v>11</v>
      </c>
      <c r="F27" s="19"/>
      <c r="G27" s="19" t="s">
        <v>10</v>
      </c>
      <c r="H27" s="20"/>
      <c r="L27" s="18" t="s">
        <v>61</v>
      </c>
      <c r="M27" s="19"/>
      <c r="N27" s="19" t="s">
        <v>10</v>
      </c>
      <c r="O27" s="19"/>
      <c r="P27" s="19" t="s">
        <v>11</v>
      </c>
      <c r="Q27" s="19"/>
      <c r="R27" s="19" t="s">
        <v>10</v>
      </c>
      <c r="S27" s="20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Raphael Maia Soares</cp:lastModifiedBy>
  <cp:lastPrinted>2015-12-01T13:54:18Z</cp:lastPrinted>
  <dcterms:created xsi:type="dcterms:W3CDTF">2015-11-30T21:44:18Z</dcterms:created>
  <dcterms:modified xsi:type="dcterms:W3CDTF">2017-03-15T20:05:57Z</dcterms:modified>
</cp:coreProperties>
</file>